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codeName="ThisWorkbook" defaultThemeVersion="124226"/>
  <mc:AlternateContent xmlns:mc="http://schemas.openxmlformats.org/markup-compatibility/2006">
    <mc:Choice Requires="x15">
      <x15ac:absPath xmlns:x15ac="http://schemas.microsoft.com/office/spreadsheetml/2010/11/ac" url="https://allgenfinancialservices.sharepoint.com/sites/AdvisorResources2/Shared Documents/General/Financial Planning/FFS - Trail Map - Client Calculators/Advisor Calculators/"/>
    </mc:Choice>
  </mc:AlternateContent>
  <xr:revisionPtr revIDLastSave="0" documentId="8_{B81D45DC-BA18-4948-B41D-49B9BA0FFFC8}" xr6:coauthVersionLast="47" xr6:coauthVersionMax="47" xr10:uidLastSave="{00000000-0000-0000-0000-000000000000}"/>
  <bookViews>
    <workbookView xWindow="-120" yWindow="-120" windowWidth="29040" windowHeight="15840" xr2:uid="{00000000-000D-0000-FFFF-FFFF00000000}"/>
  </bookViews>
  <sheets>
    <sheet name="Time Value of Money" sheetId="1" r:id="rId1"/>
    <sheet name="How Long Will Money Last" sheetId="8" r:id="rId2"/>
    <sheet name="Disclaimer" sheetId="9" r:id="rId3"/>
  </sheets>
  <definedNames>
    <definedName name="_xlnm._FilterDatabase" localSheetId="0" hidden="1">'Time Value of Money'!#REF!</definedName>
    <definedName name="Age">'Time Value of Money'!$B$32:$B$81</definedName>
    <definedName name="Distribution_Phase" localSheetId="1">INDEX('How Long Will Money Last'!#REF!,MATCH('How Long Will Money Last'!#REF!,'How Long Will Money Last'!#REF!,0)):INDEX('How Long Will Money Last'!#REF!,MATCH((95+1),'How Long Will Money Last'!#REF!,0))</definedName>
    <definedName name="Distribution_Phase">INDEX(#REF!,MATCH(#REF!,#REF!,0)):INDEX(#REF!,MATCH((95+1),#REF!,0))</definedName>
    <definedName name="End_of_year">'Time Value of Money'!$F$32:$F$81</definedName>
    <definedName name="Freedom">'Time Value of Money'!$G$32:$G$81</definedName>
    <definedName name="Highlighted_Value">INDEX(Freedom,MATCH('Time Value of Money'!$B$32,'Time Value of Money'!$B$32:$B$81,0)):INDEX(Freedom,MATCH(('Time Value of Money'!$D$5+5),'Time Value of Money'!$B$32:$B$81,0))</definedName>
    <definedName name="_xlnm.Print_Area" localSheetId="1">'How Long Will Money Last'!$B$1:$I$82</definedName>
    <definedName name="solver_adj" localSheetId="1" hidden="1">'How Long Will Money Last'!#REF!</definedName>
    <definedName name="solver_adj" localSheetId="0" hidden="1">'Time Value of Money'!$D$7</definedName>
    <definedName name="solver_cvg" localSheetId="1" hidden="1">0.0001</definedName>
    <definedName name="solver_cvg" localSheetId="0" hidden="1">0.0001</definedName>
    <definedName name="solver_drv" localSheetId="1" hidden="1">2</definedName>
    <definedName name="solver_drv" localSheetId="0" hidden="1">1</definedName>
    <definedName name="solver_eng" localSheetId="1" hidden="1">1</definedName>
    <definedName name="solver_eng" localSheetId="0" hidden="1">1</definedName>
    <definedName name="solver_est" localSheetId="1" hidden="1">1</definedName>
    <definedName name="solver_est" localSheetId="0" hidden="1">1</definedName>
    <definedName name="solver_itr" localSheetId="1" hidden="1">2147483647</definedName>
    <definedName name="solver_itr" localSheetId="0" hidden="1">2147483647</definedName>
    <definedName name="solver_lhs1" localSheetId="0" hidden="1">'Time Value of Money'!$F$6</definedName>
    <definedName name="solver_mip" localSheetId="1" hidden="1">2147483647</definedName>
    <definedName name="solver_mip" localSheetId="0" hidden="1">2147483647</definedName>
    <definedName name="solver_mni" localSheetId="1" hidden="1">30</definedName>
    <definedName name="solver_mni" localSheetId="0" hidden="1">30</definedName>
    <definedName name="solver_mrt" localSheetId="1" hidden="1">0.075</definedName>
    <definedName name="solver_mrt" localSheetId="0" hidden="1">0.075</definedName>
    <definedName name="solver_msl" localSheetId="1" hidden="1">2</definedName>
    <definedName name="solver_msl" localSheetId="0" hidden="1">2</definedName>
    <definedName name="solver_neg" localSheetId="1" hidden="1">1</definedName>
    <definedName name="solver_neg" localSheetId="0" hidden="1">1</definedName>
    <definedName name="solver_nod" localSheetId="1" hidden="1">2147483647</definedName>
    <definedName name="solver_nod" localSheetId="0" hidden="1">2147483647</definedName>
    <definedName name="solver_num" localSheetId="1" hidden="1">0</definedName>
    <definedName name="solver_num" localSheetId="0" hidden="1">1</definedName>
    <definedName name="solver_nwt" localSheetId="1" hidden="1">1</definedName>
    <definedName name="solver_nwt" localSheetId="0" hidden="1">1</definedName>
    <definedName name="solver_opt" localSheetId="1" hidden="1">'How Long Will Money Last'!#REF!</definedName>
    <definedName name="solver_opt" localSheetId="0" hidden="1">'Time Value of Money'!$F$6</definedName>
    <definedName name="solver_pre" localSheetId="1" hidden="1">0.000001</definedName>
    <definedName name="solver_pre" localSheetId="0" hidden="1">0.000001</definedName>
    <definedName name="solver_rbv" localSheetId="1" hidden="1">2</definedName>
    <definedName name="solver_rbv" localSheetId="0" hidden="1">1</definedName>
    <definedName name="solver_rel1" localSheetId="0" hidden="1">2</definedName>
    <definedName name="solver_rhs1" localSheetId="0" hidden="1">'Time Value of Money'!$L$5</definedName>
    <definedName name="solver_rlx" localSheetId="1" hidden="1">2</definedName>
    <definedName name="solver_rlx" localSheetId="0" hidden="1">2</definedName>
    <definedName name="solver_rsd" localSheetId="1" hidden="1">0</definedName>
    <definedName name="solver_rsd" localSheetId="0" hidden="1">0</definedName>
    <definedName name="solver_scl" localSheetId="1" hidden="1">2</definedName>
    <definedName name="solver_scl" localSheetId="0" hidden="1">1</definedName>
    <definedName name="solver_sho" localSheetId="1" hidden="1">2</definedName>
    <definedName name="solver_sho" localSheetId="0" hidden="1">2</definedName>
    <definedName name="solver_ssz" localSheetId="1" hidden="1">100</definedName>
    <definedName name="solver_ssz" localSheetId="0" hidden="1">100</definedName>
    <definedName name="solver_tim" localSheetId="1" hidden="1">2147483647</definedName>
    <definedName name="solver_tim" localSheetId="0" hidden="1">2147483647</definedName>
    <definedName name="solver_tol" localSheetId="1" hidden="1">0.01</definedName>
    <definedName name="solver_tol" localSheetId="0" hidden="1">0.01</definedName>
    <definedName name="solver_typ" localSheetId="1" hidden="1">3</definedName>
    <definedName name="solver_typ" localSheetId="0" hidden="1">1</definedName>
    <definedName name="solver_val" localSheetId="1" hidden="1">95</definedName>
    <definedName name="solver_val" localSheetId="0" hidden="1">0</definedName>
    <definedName name="solver_ver" localSheetId="1" hidden="1">3</definedName>
    <definedName name="solver_ver" localSheetId="0" hidden="1">3</definedName>
    <definedName name="Value">INDEX('Time Value of Money'!$C$32:$C$81,MATCH('Time Value of Money'!$B$32,Age,0)):INDEX('Time Value of Money'!$C$32:$C$81,MATCH(('Time Value of Money'!$D$5+5),Age,0))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2" i="1" l="1"/>
  <c r="G32" i="1" s="1"/>
  <c r="B46" i="8"/>
  <c r="F41" i="8" s="1"/>
  <c r="D46" i="8"/>
  <c r="D47" i="8" s="1"/>
  <c r="D48" i="8" s="1"/>
  <c r="D49" i="8" s="1"/>
  <c r="D50" i="8" s="1"/>
  <c r="D51" i="8" s="1"/>
  <c r="D52" i="8" s="1"/>
  <c r="D53" i="8" s="1"/>
  <c r="D54" i="8" s="1"/>
  <c r="D55" i="8" s="1"/>
  <c r="D56" i="8" s="1"/>
  <c r="D57" i="8" s="1"/>
  <c r="D58" i="8" s="1"/>
  <c r="D59" i="8" s="1"/>
  <c r="D60" i="8" s="1"/>
  <c r="D61" i="8" s="1"/>
  <c r="D62" i="8" s="1"/>
  <c r="D63" i="8" s="1"/>
  <c r="D64" i="8" s="1"/>
  <c r="D65" i="8" s="1"/>
  <c r="D66" i="8" s="1"/>
  <c r="D67" i="8" s="1"/>
  <c r="D68" i="8" s="1"/>
  <c r="D69" i="8" s="1"/>
  <c r="D70" i="8" s="1"/>
  <c r="D71" i="8" s="1"/>
  <c r="D72" i="8" s="1"/>
  <c r="D73" i="8" s="1"/>
  <c r="D74" i="8" s="1"/>
  <c r="D75" i="8" s="1"/>
  <c r="D76" i="8" s="1"/>
  <c r="D77" i="8" s="1"/>
  <c r="D78" i="8" s="1"/>
  <c r="D79" i="8" s="1"/>
  <c r="D80" i="8" s="1"/>
  <c r="D81" i="8" s="1"/>
  <c r="D82" i="8" s="1"/>
  <c r="D83" i="8" s="1"/>
  <c r="D84" i="8" s="1"/>
  <c r="D85" i="8" s="1"/>
  <c r="D86" i="8" s="1"/>
  <c r="D87" i="8" s="1"/>
  <c r="D88" i="8" s="1"/>
  <c r="D89" i="8" s="1"/>
  <c r="D90" i="8" s="1"/>
  <c r="D91" i="8" s="1"/>
  <c r="D92" i="8" s="1"/>
  <c r="D93" i="8" s="1"/>
  <c r="D94" i="8" s="1"/>
  <c r="D95" i="8" s="1"/>
  <c r="M9" i="8"/>
  <c r="C32" i="1"/>
  <c r="C46" i="8"/>
  <c r="B14" i="8"/>
  <c r="M10" i="8"/>
  <c r="D10" i="1"/>
  <c r="D32" i="1"/>
  <c r="D33" i="1" s="1"/>
  <c r="D34" i="1" s="1"/>
  <c r="D35" i="1" s="1"/>
  <c r="D36" i="1" s="1"/>
  <c r="D37" i="1" s="1"/>
  <c r="D38" i="1" s="1"/>
  <c r="D39" i="1" s="1"/>
  <c r="D40" i="1" s="1"/>
  <c r="D41" i="1" s="1"/>
  <c r="D42" i="1" s="1"/>
  <c r="D43" i="1" s="1"/>
  <c r="D44" i="1" s="1"/>
  <c r="D45" i="1" s="1"/>
  <c r="D46" i="1" s="1"/>
  <c r="D47" i="1" s="1"/>
  <c r="D48" i="1" s="1"/>
  <c r="D49" i="1" s="1"/>
  <c r="D50" i="1" s="1"/>
  <c r="D51" i="1" s="1"/>
  <c r="D52" i="1" s="1"/>
  <c r="D53" i="1" s="1"/>
  <c r="D54" i="1" s="1"/>
  <c r="D55" i="1" s="1"/>
  <c r="D56" i="1" s="1"/>
  <c r="D57" i="1" s="1"/>
  <c r="D58" i="1" s="1"/>
  <c r="D59" i="1" s="1"/>
  <c r="D60" i="1" s="1"/>
  <c r="D61" i="1" s="1"/>
  <c r="D62" i="1" s="1"/>
  <c r="D63" i="1" s="1"/>
  <c r="D64" i="1" s="1"/>
  <c r="D65" i="1" s="1"/>
  <c r="D66" i="1" s="1"/>
  <c r="D67" i="1" s="1"/>
  <c r="D68" i="1" s="1"/>
  <c r="D69" i="1" s="1"/>
  <c r="D70" i="1" s="1"/>
  <c r="D71" i="1" s="1"/>
  <c r="D72" i="1" s="1"/>
  <c r="D73" i="1" s="1"/>
  <c r="D74" i="1" s="1"/>
  <c r="D75" i="1" s="1"/>
  <c r="D76" i="1" s="1"/>
  <c r="D77" i="1" s="1"/>
  <c r="D78" i="1" s="1"/>
  <c r="D79" i="1" s="1"/>
  <c r="D80" i="1" s="1"/>
  <c r="D81" i="1" s="1"/>
  <c r="F46" i="8" l="1"/>
  <c r="E46" i="8"/>
  <c r="C47" i="8" s="1"/>
  <c r="E47" i="8" s="1"/>
  <c r="C48" i="8" s="1"/>
  <c r="E48" i="8" s="1"/>
  <c r="C49" i="8" s="1"/>
  <c r="E49" i="8" s="1"/>
  <c r="C50" i="8" s="1"/>
  <c r="E50" i="8" s="1"/>
  <c r="C51" i="8" s="1"/>
  <c r="E51" i="8" s="1"/>
  <c r="C52" i="8" s="1"/>
  <c r="E52" i="8" s="1"/>
  <c r="C53" i="8" s="1"/>
  <c r="E53" i="8" s="1"/>
  <c r="C54" i="8" s="1"/>
  <c r="E54" i="8" s="1"/>
  <c r="C55" i="8" s="1"/>
  <c r="E55" i="8" s="1"/>
  <c r="C56" i="8" s="1"/>
  <c r="E56" i="8" s="1"/>
  <c r="C57" i="8" s="1"/>
  <c r="E57" i="8" s="1"/>
  <c r="C58" i="8" s="1"/>
  <c r="E58" i="8" s="1"/>
  <c r="C59" i="8" s="1"/>
  <c r="E59" i="8" s="1"/>
  <c r="C60" i="8" s="1"/>
  <c r="E60" i="8" s="1"/>
  <c r="C61" i="8" s="1"/>
  <c r="E61" i="8" s="1"/>
  <c r="C62" i="8" s="1"/>
  <c r="E62" i="8" s="1"/>
  <c r="C63" i="8" s="1"/>
  <c r="E63" i="8" s="1"/>
  <c r="C64" i="8" s="1"/>
  <c r="E64" i="8" s="1"/>
  <c r="C65" i="8" s="1"/>
  <c r="E65" i="8" s="1"/>
  <c r="C66" i="8" s="1"/>
  <c r="E66" i="8" s="1"/>
  <c r="C67" i="8" s="1"/>
  <c r="E67" i="8" s="1"/>
  <c r="C68" i="8" s="1"/>
  <c r="E68" i="8" s="1"/>
  <c r="C69" i="8" s="1"/>
  <c r="E69" i="8" s="1"/>
  <c r="C70" i="8" s="1"/>
  <c r="E70" i="8" s="1"/>
  <c r="C71" i="8" s="1"/>
  <c r="E71" i="8" s="1"/>
  <c r="C72" i="8" s="1"/>
  <c r="E72" i="8" s="1"/>
  <c r="C73" i="8" s="1"/>
  <c r="E73" i="8" s="1"/>
  <c r="C74" i="8" s="1"/>
  <c r="E74" i="8" s="1"/>
  <c r="C75" i="8" s="1"/>
  <c r="E75" i="8" s="1"/>
  <c r="C76" i="8" s="1"/>
  <c r="E76" i="8" s="1"/>
  <c r="C77" i="8" s="1"/>
  <c r="E77" i="8" s="1"/>
  <c r="C78" i="8" s="1"/>
  <c r="E78" i="8" s="1"/>
  <c r="C79" i="8" s="1"/>
  <c r="E79" i="8" s="1"/>
  <c r="C80" i="8" s="1"/>
  <c r="E80" i="8" s="1"/>
  <c r="C81" i="8" s="1"/>
  <c r="E81" i="8" s="1"/>
  <c r="C82" i="8" s="1"/>
  <c r="E82" i="8" s="1"/>
  <c r="C83" i="8" s="1"/>
  <c r="E83" i="8" s="1"/>
  <c r="C84" i="8" s="1"/>
  <c r="E84" i="8" s="1"/>
  <c r="C85" i="8" s="1"/>
  <c r="E85" i="8" s="1"/>
  <c r="C86" i="8" s="1"/>
  <c r="E86" i="8" s="1"/>
  <c r="C87" i="8" s="1"/>
  <c r="E87" i="8" s="1"/>
  <c r="C88" i="8" s="1"/>
  <c r="E88" i="8" s="1"/>
  <c r="C89" i="8" s="1"/>
  <c r="E89" i="8" s="1"/>
  <c r="C90" i="8" s="1"/>
  <c r="E90" i="8" s="1"/>
  <c r="C91" i="8" s="1"/>
  <c r="E91" i="8" s="1"/>
  <c r="C92" i="8" s="1"/>
  <c r="E92" i="8" s="1"/>
  <c r="C93" i="8" s="1"/>
  <c r="E93" i="8" s="1"/>
  <c r="C94" i="8" s="1"/>
  <c r="E94" i="8" s="1"/>
  <c r="C95" i="8" s="1"/>
  <c r="E95" i="8" s="1"/>
  <c r="B47" i="8"/>
  <c r="B33" i="1"/>
  <c r="F32" i="1"/>
  <c r="E32" i="1" s="1"/>
  <c r="B48" i="8" l="1"/>
  <c r="F47" i="8"/>
  <c r="F42" i="8"/>
  <c r="B34" i="1"/>
  <c r="C33" i="1"/>
  <c r="F33" i="1" s="1"/>
  <c r="E33" i="1" s="1"/>
  <c r="G33" i="1" l="1"/>
  <c r="F48" i="8"/>
  <c r="F43" i="8"/>
  <c r="B49" i="8"/>
  <c r="C34" i="1"/>
  <c r="F34" i="1" s="1"/>
  <c r="C35" i="1" s="1"/>
  <c r="F35" i="1" s="1"/>
  <c r="G34" i="1"/>
  <c r="B35" i="1"/>
  <c r="F49" i="8" l="1"/>
  <c r="F44" i="8"/>
  <c r="B50" i="8"/>
  <c r="E34" i="1"/>
  <c r="B36" i="1"/>
  <c r="B37" i="1" s="1"/>
  <c r="B38" i="1" s="1"/>
  <c r="G35" i="1"/>
  <c r="C36" i="1"/>
  <c r="E35" i="1"/>
  <c r="B51" i="8" l="1"/>
  <c r="F50" i="8"/>
  <c r="F36" i="1"/>
  <c r="C37" i="1" s="1"/>
  <c r="G36" i="1"/>
  <c r="B39" i="1"/>
  <c r="F51" i="8" l="1"/>
  <c r="B52" i="8"/>
  <c r="F37" i="1"/>
  <c r="E37" i="1" s="1"/>
  <c r="G37" i="1"/>
  <c r="E36" i="1"/>
  <c r="B40" i="1"/>
  <c r="B53" i="8" l="1"/>
  <c r="F52" i="8"/>
  <c r="C38" i="1"/>
  <c r="B41" i="1"/>
  <c r="F38" i="1" l="1"/>
  <c r="C39" i="1" s="1"/>
  <c r="G38" i="1"/>
  <c r="F53" i="8"/>
  <c r="B54" i="8"/>
  <c r="B42" i="1"/>
  <c r="F39" i="1" l="1"/>
  <c r="E39" i="1" s="1"/>
  <c r="G39" i="1"/>
  <c r="E38" i="1"/>
  <c r="B55" i="8"/>
  <c r="F54" i="8"/>
  <c r="B43" i="1"/>
  <c r="C40" i="1" l="1"/>
  <c r="F55" i="8"/>
  <c r="B56" i="8"/>
  <c r="B44" i="1"/>
  <c r="F40" i="1" l="1"/>
  <c r="E40" i="1" s="1"/>
  <c r="G40" i="1"/>
  <c r="B57" i="8"/>
  <c r="F56" i="8"/>
  <c r="G44" i="1"/>
  <c r="B45" i="1"/>
  <c r="C41" i="1" l="1"/>
  <c r="F41" i="1" s="1"/>
  <c r="C42" i="1" s="1"/>
  <c r="F42" i="1" s="1"/>
  <c r="E42" i="1" s="1"/>
  <c r="G41" i="1"/>
  <c r="F57" i="8"/>
  <c r="B58" i="8"/>
  <c r="B46" i="1"/>
  <c r="G42" i="1" l="1"/>
  <c r="E41" i="1"/>
  <c r="C43" i="1"/>
  <c r="F58" i="8"/>
  <c r="B59" i="8"/>
  <c r="B47" i="1"/>
  <c r="F43" i="1" l="1"/>
  <c r="C44" i="1" s="1"/>
  <c r="F44" i="1" s="1"/>
  <c r="E44" i="1" s="1"/>
  <c r="G43" i="1"/>
  <c r="F59" i="8"/>
  <c r="B60" i="8"/>
  <c r="B48" i="1"/>
  <c r="C45" i="1" l="1"/>
  <c r="F45" i="1" s="1"/>
  <c r="E45" i="1" s="1"/>
  <c r="E43" i="1"/>
  <c r="G45" i="1"/>
  <c r="B61" i="8"/>
  <c r="F60" i="8"/>
  <c r="B49" i="1"/>
  <c r="C46" i="1" l="1"/>
  <c r="F46" i="1" s="1"/>
  <c r="C47" i="1" s="1"/>
  <c r="F61" i="8"/>
  <c r="B62" i="8"/>
  <c r="G46" i="1"/>
  <c r="B50" i="1"/>
  <c r="F47" i="1" l="1"/>
  <c r="C48" i="1" s="1"/>
  <c r="G47" i="1"/>
  <c r="B63" i="8"/>
  <c r="F62" i="8"/>
  <c r="E46" i="1"/>
  <c r="B51" i="1"/>
  <c r="F48" i="1" l="1"/>
  <c r="C49" i="1" s="1"/>
  <c r="G48" i="1"/>
  <c r="E47" i="1"/>
  <c r="F63" i="8"/>
  <c r="B64" i="8"/>
  <c r="G51" i="1"/>
  <c r="B52" i="1"/>
  <c r="F49" i="1" l="1"/>
  <c r="C50" i="1" s="1"/>
  <c r="G49" i="1"/>
  <c r="E48" i="1"/>
  <c r="B65" i="8"/>
  <c r="F64" i="8"/>
  <c r="B53" i="1"/>
  <c r="F50" i="1" l="1"/>
  <c r="E50" i="1" s="1"/>
  <c r="G50" i="1"/>
  <c r="E49" i="1"/>
  <c r="F65" i="8"/>
  <c r="B66" i="8"/>
  <c r="B54" i="1"/>
  <c r="C51" i="1" l="1"/>
  <c r="F51" i="1" s="1"/>
  <c r="C52" i="1" s="1"/>
  <c r="B67" i="8"/>
  <c r="F66" i="8"/>
  <c r="B55" i="1"/>
  <c r="E51" i="1" l="1"/>
  <c r="F67" i="8"/>
  <c r="B68" i="8"/>
  <c r="F52" i="1"/>
  <c r="C53" i="1" s="1"/>
  <c r="G52" i="1"/>
  <c r="B56" i="1"/>
  <c r="B69" i="8" l="1"/>
  <c r="F68" i="8"/>
  <c r="F53" i="1"/>
  <c r="C54" i="1" s="1"/>
  <c r="G53" i="1"/>
  <c r="E52" i="1"/>
  <c r="B57" i="1"/>
  <c r="F54" i="1" l="1"/>
  <c r="C55" i="1" s="1"/>
  <c r="G54" i="1"/>
  <c r="F69" i="8"/>
  <c r="B70" i="8"/>
  <c r="E53" i="1"/>
  <c r="B58" i="1"/>
  <c r="E54" i="1" l="1"/>
  <c r="F55" i="1"/>
  <c r="E55" i="1" s="1"/>
  <c r="G55" i="1"/>
  <c r="F70" i="8"/>
  <c r="B71" i="8"/>
  <c r="B59" i="1"/>
  <c r="C56" i="1" l="1"/>
  <c r="F71" i="8"/>
  <c r="B72" i="8"/>
  <c r="B60" i="1"/>
  <c r="F56" i="1" l="1"/>
  <c r="E56" i="1" s="1"/>
  <c r="G56" i="1"/>
  <c r="B73" i="8"/>
  <c r="F72" i="8"/>
  <c r="G60" i="1"/>
  <c r="B61" i="1"/>
  <c r="C57" i="1" l="1"/>
  <c r="F73" i="8"/>
  <c r="B74" i="8"/>
  <c r="B62" i="1"/>
  <c r="F57" i="1" l="1"/>
  <c r="C58" i="1" s="1"/>
  <c r="G57" i="1"/>
  <c r="G59" i="1"/>
  <c r="B75" i="8"/>
  <c r="F74" i="8"/>
  <c r="B63" i="1"/>
  <c r="F58" i="1" l="1"/>
  <c r="E58" i="1" s="1"/>
  <c r="G58" i="1"/>
  <c r="E57" i="1"/>
  <c r="C59" i="1"/>
  <c r="F59" i="1" s="1"/>
  <c r="E59" i="1" s="1"/>
  <c r="B76" i="8"/>
  <c r="F75" i="8"/>
  <c r="B64" i="1"/>
  <c r="C60" i="1" l="1"/>
  <c r="F60" i="1" s="1"/>
  <c r="E60" i="1" s="1"/>
  <c r="B77" i="8"/>
  <c r="F76" i="8"/>
  <c r="B65" i="1"/>
  <c r="C61" i="1" l="1"/>
  <c r="F77" i="8"/>
  <c r="B78" i="8"/>
  <c r="B66" i="1"/>
  <c r="F61" i="1" l="1"/>
  <c r="E61" i="1" s="1"/>
  <c r="G61" i="1"/>
  <c r="C62" i="1"/>
  <c r="F62" i="1" s="1"/>
  <c r="E62" i="1" s="1"/>
  <c r="G62" i="1"/>
  <c r="F78" i="8"/>
  <c r="B79" i="8"/>
  <c r="B67" i="1"/>
  <c r="C63" i="1" l="1"/>
  <c r="F63" i="1" s="1"/>
  <c r="E63" i="1" s="1"/>
  <c r="G63" i="1"/>
  <c r="F79" i="8"/>
  <c r="B80" i="8"/>
  <c r="B68" i="1"/>
  <c r="C64" i="1" l="1"/>
  <c r="F64" i="1" s="1"/>
  <c r="G64" i="1"/>
  <c r="B81" i="8"/>
  <c r="F80" i="8"/>
  <c r="B69" i="1"/>
  <c r="C65" i="1" l="1"/>
  <c r="E64" i="1"/>
  <c r="F81" i="8"/>
  <c r="B82" i="8"/>
  <c r="G69" i="1"/>
  <c r="B70" i="1"/>
  <c r="F65" i="1" l="1"/>
  <c r="C66" i="1" s="1"/>
  <c r="G65" i="1"/>
  <c r="B83" i="8"/>
  <c r="F82" i="8"/>
  <c r="B71" i="1"/>
  <c r="G70" i="1"/>
  <c r="F66" i="1" l="1"/>
  <c r="E66" i="1" s="1"/>
  <c r="G66" i="1"/>
  <c r="E65" i="1"/>
  <c r="B84" i="8"/>
  <c r="F83" i="8"/>
  <c r="G71" i="1"/>
  <c r="B72" i="1"/>
  <c r="C67" i="1" l="1"/>
  <c r="G68" i="1"/>
  <c r="B85" i="8"/>
  <c r="F84" i="8"/>
  <c r="G72" i="1"/>
  <c r="B73" i="1"/>
  <c r="F67" i="1" l="1"/>
  <c r="C68" i="1" s="1"/>
  <c r="F68" i="1" s="1"/>
  <c r="E68" i="1" s="1"/>
  <c r="G67" i="1"/>
  <c r="F85" i="8"/>
  <c r="B86" i="8"/>
  <c r="B74" i="1"/>
  <c r="G73" i="1"/>
  <c r="C69" i="1" l="1"/>
  <c r="F69" i="1" s="1"/>
  <c r="E69" i="1" s="1"/>
  <c r="E67" i="1"/>
  <c r="B87" i="8"/>
  <c r="F86" i="8"/>
  <c r="B75" i="1"/>
  <c r="C70" i="1" l="1"/>
  <c r="F70" i="1" s="1"/>
  <c r="C71" i="1" s="1"/>
  <c r="F71" i="1" s="1"/>
  <c r="E71" i="1" s="1"/>
  <c r="F87" i="8"/>
  <c r="B88" i="8"/>
  <c r="B76" i="1"/>
  <c r="G75" i="1"/>
  <c r="E70" i="1" l="1"/>
  <c r="C72" i="1"/>
  <c r="F72" i="1" s="1"/>
  <c r="C73" i="1" s="1"/>
  <c r="F73" i="1" s="1"/>
  <c r="E73" i="1" s="1"/>
  <c r="B89" i="8"/>
  <c r="F88" i="8"/>
  <c r="G76" i="1"/>
  <c r="B77" i="1"/>
  <c r="C74" i="1" l="1"/>
  <c r="F74" i="1" s="1"/>
  <c r="E74" i="1" s="1"/>
  <c r="E72" i="1"/>
  <c r="F89" i="8"/>
  <c r="B90" i="8"/>
  <c r="G74" i="1"/>
  <c r="G77" i="1"/>
  <c r="B78" i="1"/>
  <c r="F90" i="8" l="1"/>
  <c r="B91" i="8"/>
  <c r="C75" i="1"/>
  <c r="F75" i="1" s="1"/>
  <c r="C76" i="1" s="1"/>
  <c r="F76" i="1" s="1"/>
  <c r="G78" i="1"/>
  <c r="B79" i="1"/>
  <c r="F91" i="8" l="1"/>
  <c r="B92" i="8"/>
  <c r="E75" i="1"/>
  <c r="E76" i="1"/>
  <c r="C77" i="1"/>
  <c r="F77" i="1" s="1"/>
  <c r="B80" i="1"/>
  <c r="G79" i="1"/>
  <c r="B93" i="8" l="1"/>
  <c r="F92" i="8"/>
  <c r="C78" i="1"/>
  <c r="F78" i="1" s="1"/>
  <c r="E77" i="1"/>
  <c r="G80" i="1"/>
  <c r="B81" i="1"/>
  <c r="F93" i="8" l="1"/>
  <c r="B17" i="8" s="1"/>
  <c r="B16" i="8" s="1"/>
  <c r="B94" i="8"/>
  <c r="G81" i="1"/>
  <c r="C79" i="1"/>
  <c r="F79" i="1" s="1"/>
  <c r="E78" i="1"/>
  <c r="B95" i="8" l="1"/>
  <c r="F95" i="8" s="1"/>
  <c r="F94" i="8"/>
  <c r="E79" i="1"/>
  <c r="C80" i="1"/>
  <c r="F80" i="1" s="1"/>
  <c r="E80" i="1" l="1"/>
  <c r="C81" i="1"/>
  <c r="F81" i="1" l="1"/>
  <c r="E81" i="1" s="1"/>
  <c r="F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Ryan Staton</author>
  </authors>
  <commentList>
    <comment ref="D6" authorId="0" shapeId="0" xr:uid="{D2359445-1D9E-4E74-8FE2-D370DABDEDD5}">
      <text>
        <r>
          <rPr>
            <b/>
            <sz val="9"/>
            <color indexed="81"/>
            <rFont val="Tahoma"/>
            <family val="2"/>
          </rPr>
          <t>Include the balance of any investment account you may already have today</t>
        </r>
      </text>
    </comment>
    <comment ref="D8" authorId="0" shapeId="0" xr:uid="{2442E564-73C0-4D5C-B6C3-E1B4D4DB6464}">
      <text>
        <r>
          <rPr>
            <b/>
            <sz val="9"/>
            <color indexed="81"/>
            <rFont val="Tahoma"/>
            <family val="2"/>
          </rPr>
          <t>Remember this risk profile represents the period of time where you are able to take the most risk. Typically, your risk profile would be more aggressive during accumulation phase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Ryan Staton</author>
  </authors>
  <commentList>
    <comment ref="D5" authorId="0" shapeId="0" xr:uid="{D5D79E73-A4B9-4179-97E4-306BE8AE8F3A}">
      <text>
        <r>
          <rPr>
            <b/>
            <sz val="9"/>
            <color indexed="81"/>
            <rFont val="Tahoma"/>
            <family val="2"/>
          </rPr>
          <t>Enter the amount that you will need to pull from your investments, excluding social security, pension, real estate income, etc. If you are unsure, a general rule of thumb, is to take 70% of your current income.</t>
        </r>
        <r>
          <rPr>
            <sz val="9"/>
            <color indexed="81"/>
            <rFont val="Tahoma"/>
            <family val="2"/>
          </rPr>
          <t xml:space="preserve">
</t>
        </r>
      </text>
    </comment>
    <comment ref="D11" authorId="0" shapeId="0" xr:uid="{1DA5A438-9CC1-4915-BA9E-0E6ACB3D46A1}">
      <text>
        <r>
          <rPr>
            <b/>
            <sz val="9"/>
            <color indexed="81"/>
            <rFont val="Tahoma"/>
            <family val="2"/>
          </rPr>
          <t>Remember, during Financial Freedom (retirement) your risk profile might be different than what it is now. Typically, the risk profile would be more conservative than the accumulation phase.</t>
        </r>
        <r>
          <rPr>
            <sz val="9"/>
            <color indexed="81"/>
            <rFont val="Tahoma"/>
            <family val="2"/>
          </rPr>
          <t xml:space="preserve">
</t>
        </r>
      </text>
    </comment>
  </commentList>
</comments>
</file>

<file path=xl/sharedStrings.xml><?xml version="1.0" encoding="utf-8"?>
<sst xmlns="http://schemas.openxmlformats.org/spreadsheetml/2006/main" count="37" uniqueCount="32">
  <si>
    <t xml:space="preserve">Potential Investment Growth </t>
  </si>
  <si>
    <t xml:space="preserve">Accumulating for Financial Freedom </t>
  </si>
  <si>
    <t>Enter Current Age</t>
  </si>
  <si>
    <t>Projected Amount Accumulated</t>
  </si>
  <si>
    <t>At What Age Would You Like to be Financially Free</t>
  </si>
  <si>
    <t xml:space="preserve">Starting Investment </t>
  </si>
  <si>
    <t>Annual Contribution</t>
  </si>
  <si>
    <t xml:space="preserve">Investment Objective / Risk </t>
  </si>
  <si>
    <t>Custom Rate of Return</t>
  </si>
  <si>
    <t>Annual Growth Rate</t>
  </si>
  <si>
    <t>Age</t>
  </si>
  <si>
    <t>Beginning of Year Investment Balance</t>
  </si>
  <si>
    <t>Investment Growth</t>
  </si>
  <si>
    <t>Investment Balance</t>
  </si>
  <si>
    <t>Investment Amount at Desired Freedom Age</t>
  </si>
  <si>
    <t>Determine Income Need at Financial Freedom (Step 1)</t>
  </si>
  <si>
    <t>Determine How Much You Need to be Financially Free</t>
  </si>
  <si>
    <t>Starting Investment amount</t>
  </si>
  <si>
    <r>
      <t xml:space="preserve">Step 1: </t>
    </r>
    <r>
      <rPr>
        <sz val="12"/>
        <color theme="1"/>
        <rFont val="Calibri"/>
        <family val="2"/>
        <scheme val="minor"/>
      </rPr>
      <t>Determine how much you need to pull from your investments as income. You may want to exclude your annual social security and pension benefit (if applicable):</t>
    </r>
    <r>
      <rPr>
        <b/>
        <sz val="12"/>
        <color theme="1"/>
        <rFont val="Calibri"/>
        <family val="2"/>
        <scheme val="minor"/>
      </rPr>
      <t xml:space="preserve">  (Input values in gray shaded areas on the left)</t>
    </r>
  </si>
  <si>
    <t>Annual Income Desired in Today's dollars</t>
  </si>
  <si>
    <t>Inflation</t>
  </si>
  <si>
    <t>Determine Investment Growth During Financial Freedom Years (Step 2)</t>
  </si>
  <si>
    <t>How will your investments be invested during Freedom (Retirement)?</t>
  </si>
  <si>
    <t>Annual Inflated Starting Withdrawal Amount</t>
  </si>
  <si>
    <r>
      <t xml:space="preserve">Step 2: </t>
    </r>
    <r>
      <rPr>
        <sz val="12"/>
        <color theme="1"/>
        <rFont val="Calibri"/>
        <family val="2"/>
        <scheme val="minor"/>
      </rPr>
      <t xml:space="preserve">Determine your risk profile for how you would like your funds invested. Remember this is when you will begin distributing funds from your investments to live on so it may be prudent to move to a more conservative risk profile than you were in the accumulation phase. </t>
    </r>
    <r>
      <rPr>
        <b/>
        <sz val="12"/>
        <color theme="1"/>
        <rFont val="Calibri"/>
        <family val="2"/>
        <scheme val="minor"/>
      </rPr>
      <t>(Input values in gray shaded areas below)</t>
    </r>
  </si>
  <si>
    <t>Start of Year</t>
  </si>
  <si>
    <t>Annual Distribution</t>
  </si>
  <si>
    <t>End of year</t>
  </si>
  <si>
    <t>Tools and Calculators Disclaimer:  These calculators are designed to be informational and educational tools only, and when used alone, do not constitute financial advice. We strongly recommend that you seek the advice of a CERTIFIED FINANCIAL PLANNER™ before making any type of investment or planning decision. We also encourage you to review your financial plan periodically as your financial circumstances change. The results presented by this calculator are hypothetical and may not reflect actual figures. AllGen Financial Advisors, Inc. and its affiliates are not responsible for the consequences of any decisions or actions taken in reliance upon or as a result of the information provided by these tools. AllGen Financial Advisors, Inc. is not responsible for any human or mechanical errors or omissions.</t>
  </si>
  <si>
    <t>Aggressive</t>
  </si>
  <si>
    <t>Balanced</t>
  </si>
  <si>
    <t>Age at Financial Freedom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</si>
</sst>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0.0%"/>
    <numFmt numFmtId="165" formatCode="&quot;$&quot;#,##0"/>
    <numFmt numFmtId="166" formatCode="@*."/>
    <numFmt numFmtId="167" formatCode="_(&quot;$&quot;* #,##0_);_(&quot;$&quot;* \(#,##0\);_(&quot;$&quot;* &quot;-&quot;??_);_(@_)"/>
  </numFmts>
  <fonts count="3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scheme val="minor"/>
    </font>
    <font>
      <b/>
      <sz val="20"/>
      <color theme="1"/>
      <name val="Calibri"/>
      <family val="2"/>
      <scheme val="minor"/>
    </font>
    <font>
      <i/>
      <sz val="11"/>
      <color theme="2" tint="-0.749992370372631"/>
      <name val="Calibri"/>
      <family val="2"/>
      <scheme val="minor"/>
    </font>
    <font>
      <sz val="12"/>
      <color theme="2" tint="-0.749992370372631"/>
      <name val="Calibri"/>
      <family val="2"/>
      <scheme val="minor"/>
    </font>
    <font>
      <sz val="11"/>
      <name val="Calibri"/>
      <family val="2"/>
      <scheme val="minor"/>
    </font>
    <font>
      <b/>
      <sz val="14"/>
      <color theme="1"/>
      <name val="Calibri"/>
      <family val="2"/>
      <scheme val="minor"/>
    </font>
    <font>
      <b/>
      <sz val="26"/>
      <color theme="1"/>
      <name val="Calibri"/>
      <family val="2"/>
      <scheme val="minor"/>
    </font>
    <font>
      <b/>
      <sz val="20"/>
      <name val="Calibri"/>
      <family val="2"/>
      <scheme val="minor"/>
    </font>
    <font>
      <b/>
      <sz val="12"/>
      <color theme="1"/>
      <name val="Calibri"/>
      <family val="2"/>
      <scheme val="minor"/>
    </font>
    <font>
      <b/>
      <sz val="9"/>
      <color indexed="81"/>
      <name val="Tahoma"/>
      <family val="2"/>
    </font>
    <font>
      <sz val="9"/>
      <color indexed="81"/>
      <name val="Tahoma"/>
      <family val="2"/>
    </font>
    <font>
      <b/>
      <sz val="14"/>
      <name val="Calibri"/>
      <family val="2"/>
      <scheme val="minor"/>
    </font>
    <font>
      <sz val="12"/>
      <color theme="1"/>
      <name val="Calibri"/>
      <family val="2"/>
      <scheme val="minor"/>
    </font>
    <font>
      <b/>
      <sz val="26"/>
      <name val="Calibri"/>
      <family val="2"/>
      <scheme val="minor"/>
    </font>
    <font>
      <i/>
      <sz val="11"/>
      <color theme="1"/>
      <name val="Calibri"/>
      <family val="2"/>
      <scheme val="minor"/>
    </font>
    <font>
      <i/>
      <sz val="11"/>
      <name val="Calibri"/>
      <family val="2"/>
      <scheme val="minor"/>
    </font>
    <font>
      <i/>
      <sz val="10"/>
      <color theme="2" tint="-0.749992370372631"/>
      <name val="Calibri"/>
      <family val="2"/>
      <scheme val="minor"/>
    </font>
    <font>
      <sz val="12"/>
      <name val="Calibri"/>
      <family val="2"/>
      <scheme val="minor"/>
    </font>
    <font>
      <b/>
      <sz val="16"/>
      <color theme="1"/>
      <name val="Calibri"/>
      <family val="2"/>
      <scheme val="minor"/>
    </font>
    <font>
      <b/>
      <i/>
      <sz val="14"/>
      <color theme="2" tint="-0.74999237037263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rgb="FFB9ED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B0F0"/>
      </bottom>
      <diagonal/>
    </border>
    <border>
      <left/>
      <right/>
      <top style="medium">
        <color rgb="FF00B0F0"/>
      </top>
      <bottom/>
      <diagonal/>
    </border>
    <border>
      <left/>
      <right/>
      <top/>
      <bottom style="thick">
        <color rgb="FF00B0F0"/>
      </bottom>
      <diagonal/>
    </border>
    <border>
      <left/>
      <right/>
      <top style="thick">
        <color rgb="FF00B0F0"/>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75">
    <xf numFmtId="0" fontId="0" fillId="0" borderId="0" xfId="0"/>
    <xf numFmtId="0" fontId="21" fillId="34" borderId="0" xfId="43" applyNumberFormat="1" applyFont="1" applyFill="1" applyBorder="1" applyAlignment="1" applyProtection="1">
      <alignment horizontal="right"/>
      <protection locked="0"/>
    </xf>
    <xf numFmtId="44" fontId="21" fillId="34" borderId="0" xfId="42" applyFont="1" applyFill="1" applyBorder="1" applyAlignment="1" applyProtection="1">
      <alignment horizontal="right"/>
      <protection locked="0"/>
    </xf>
    <xf numFmtId="0" fontId="0" fillId="33" borderId="0" xfId="0" applyFill="1"/>
    <xf numFmtId="0" fontId="16" fillId="33" borderId="0" xfId="0" applyFont="1" applyFill="1" applyAlignment="1">
      <alignment horizontal="left"/>
    </xf>
    <xf numFmtId="44" fontId="0" fillId="33" borderId="0" xfId="42" applyFont="1" applyFill="1" applyBorder="1" applyProtection="1"/>
    <xf numFmtId="164" fontId="0" fillId="33" borderId="0" xfId="43" applyNumberFormat="1" applyFont="1" applyFill="1" applyBorder="1" applyProtection="1"/>
    <xf numFmtId="0" fontId="18" fillId="33" borderId="10" xfId="0" applyFont="1" applyFill="1" applyBorder="1" applyAlignment="1">
      <alignment horizontal="center"/>
    </xf>
    <xf numFmtId="0" fontId="18" fillId="33" borderId="10" xfId="0" applyFont="1" applyFill="1" applyBorder="1" applyAlignment="1">
      <alignment horizontal="center" wrapText="1"/>
    </xf>
    <xf numFmtId="0" fontId="13" fillId="33" borderId="0" xfId="0" applyFont="1" applyFill="1" applyAlignment="1">
      <alignment horizontal="center"/>
    </xf>
    <xf numFmtId="0" fontId="17" fillId="33" borderId="0" xfId="0" applyFont="1" applyFill="1" applyAlignment="1">
      <alignment horizontal="right"/>
    </xf>
    <xf numFmtId="44" fontId="0" fillId="33" borderId="0" xfId="42" applyFont="1" applyFill="1" applyProtection="1"/>
    <xf numFmtId="0" fontId="16" fillId="33" borderId="0" xfId="0" applyFont="1" applyFill="1" applyAlignment="1">
      <alignment horizontal="center"/>
    </xf>
    <xf numFmtId="165" fontId="0" fillId="33" borderId="0" xfId="42" applyNumberFormat="1" applyFont="1" applyFill="1" applyBorder="1" applyAlignment="1" applyProtection="1">
      <alignment horizontal="center"/>
    </xf>
    <xf numFmtId="165" fontId="0" fillId="33" borderId="0" xfId="0" applyNumberFormat="1" applyFill="1"/>
    <xf numFmtId="165" fontId="22" fillId="33" borderId="0" xfId="0" applyNumberFormat="1" applyFont="1" applyFill="1"/>
    <xf numFmtId="0" fontId="22" fillId="33" borderId="0" xfId="0" applyFont="1" applyFill="1"/>
    <xf numFmtId="167" fontId="21" fillId="34" borderId="0" xfId="42" applyNumberFormat="1" applyFont="1" applyFill="1" applyAlignment="1" applyProtection="1">
      <alignment horizontal="right"/>
      <protection locked="0"/>
    </xf>
    <xf numFmtId="0" fontId="21" fillId="34" borderId="0" xfId="42" applyNumberFormat="1" applyFont="1" applyFill="1" applyBorder="1" applyAlignment="1" applyProtection="1">
      <alignment horizontal="right"/>
      <protection locked="0"/>
    </xf>
    <xf numFmtId="0" fontId="21" fillId="33" borderId="0" xfId="42" applyNumberFormat="1" applyFont="1" applyFill="1" applyBorder="1" applyAlignment="1" applyProtection="1">
      <alignment horizontal="right"/>
    </xf>
    <xf numFmtId="10" fontId="0" fillId="33" borderId="0" xfId="43" applyNumberFormat="1" applyFont="1" applyFill="1" applyProtection="1"/>
    <xf numFmtId="0" fontId="21" fillId="34" borderId="0" xfId="42" applyNumberFormat="1" applyFont="1" applyFill="1" applyBorder="1" applyAlignment="1" applyProtection="1">
      <alignment horizontal="right"/>
    </xf>
    <xf numFmtId="9" fontId="0" fillId="33" borderId="0" xfId="43" applyFont="1" applyFill="1" applyProtection="1"/>
    <xf numFmtId="0" fontId="18" fillId="33" borderId="0" xfId="0" applyFont="1" applyFill="1" applyAlignment="1">
      <alignment horizontal="center"/>
    </xf>
    <xf numFmtId="165" fontId="22" fillId="33" borderId="0" xfId="42" applyNumberFormat="1" applyFont="1" applyFill="1" applyBorder="1" applyAlignment="1" applyProtection="1">
      <alignment horizontal="center"/>
    </xf>
    <xf numFmtId="0" fontId="17" fillId="33" borderId="0" xfId="0" applyFont="1" applyFill="1"/>
    <xf numFmtId="0" fontId="23" fillId="33" borderId="0" xfId="0" applyFont="1" applyFill="1" applyAlignment="1">
      <alignment wrapText="1"/>
    </xf>
    <xf numFmtId="0" fontId="23" fillId="33" borderId="0" xfId="0" applyFont="1" applyFill="1"/>
    <xf numFmtId="0" fontId="16" fillId="33" borderId="0" xfId="0" applyFont="1" applyFill="1" applyAlignment="1">
      <alignment vertical="center"/>
    </xf>
    <xf numFmtId="6" fontId="16" fillId="33" borderId="0" xfId="0" applyNumberFormat="1" applyFont="1" applyFill="1" applyAlignment="1">
      <alignment vertical="center"/>
    </xf>
    <xf numFmtId="0" fontId="19" fillId="33" borderId="0" xfId="0" applyFont="1" applyFill="1" applyAlignment="1">
      <alignment horizontal="center"/>
    </xf>
    <xf numFmtId="0" fontId="21" fillId="33" borderId="0" xfId="43" applyNumberFormat="1" applyFont="1" applyFill="1" applyBorder="1" applyAlignment="1" applyProtection="1">
      <alignment horizontal="right"/>
      <protection locked="0"/>
    </xf>
    <xf numFmtId="0" fontId="32" fillId="33" borderId="0" xfId="0" applyFont="1" applyFill="1" applyAlignment="1">
      <alignment horizontal="right"/>
    </xf>
    <xf numFmtId="0" fontId="33" fillId="33" borderId="0" xfId="0" applyFont="1" applyFill="1" applyAlignment="1">
      <alignment horizontal="right"/>
    </xf>
    <xf numFmtId="0" fontId="29" fillId="33" borderId="0" xfId="0" applyFont="1" applyFill="1" applyAlignment="1">
      <alignment wrapText="1"/>
    </xf>
    <xf numFmtId="0" fontId="34" fillId="33" borderId="0" xfId="0" applyFont="1" applyFill="1" applyAlignment="1">
      <alignment horizontal="right" vertical="top"/>
    </xf>
    <xf numFmtId="6" fontId="0" fillId="33" borderId="0" xfId="0" applyNumberFormat="1" applyFill="1"/>
    <xf numFmtId="6" fontId="35" fillId="33" borderId="0" xfId="0" applyNumberFormat="1" applyFont="1" applyFill="1" applyAlignment="1">
      <alignment wrapText="1"/>
    </xf>
    <xf numFmtId="10" fontId="21" fillId="34" borderId="0" xfId="43" applyNumberFormat="1" applyFont="1" applyFill="1" applyBorder="1" applyAlignment="1" applyProtection="1">
      <alignment horizontal="right"/>
      <protection locked="0"/>
    </xf>
    <xf numFmtId="167" fontId="21" fillId="34" borderId="0" xfId="42" applyNumberFormat="1" applyFont="1" applyFill="1" applyBorder="1" applyAlignment="1" applyProtection="1">
      <alignment horizontal="center"/>
      <protection locked="0"/>
    </xf>
    <xf numFmtId="6" fontId="24" fillId="33" borderId="0" xfId="0" applyNumberFormat="1" applyFont="1" applyFill="1" applyAlignment="1">
      <alignment vertical="top"/>
    </xf>
    <xf numFmtId="10" fontId="31" fillId="33" borderId="0" xfId="43" applyNumberFormat="1" applyFont="1" applyFill="1" applyBorder="1" applyAlignment="1" applyProtection="1">
      <alignment vertical="top"/>
    </xf>
    <xf numFmtId="0" fontId="23" fillId="33" borderId="0" xfId="0" applyFont="1" applyFill="1" applyAlignment="1">
      <alignment vertical="top" wrapText="1"/>
    </xf>
    <xf numFmtId="0" fontId="26" fillId="33" borderId="0" xfId="0" applyFont="1" applyFill="1" applyAlignment="1">
      <alignment vertical="top" wrapText="1"/>
    </xf>
    <xf numFmtId="0" fontId="14" fillId="33" borderId="0" xfId="0" applyFont="1" applyFill="1"/>
    <xf numFmtId="1" fontId="24" fillId="33" borderId="0" xfId="0" applyNumberFormat="1" applyFont="1" applyFill="1" applyAlignment="1">
      <alignment vertical="top"/>
    </xf>
    <xf numFmtId="0" fontId="30" fillId="33" borderId="0" xfId="0" applyFont="1" applyFill="1" applyAlignment="1">
      <alignment wrapText="1"/>
    </xf>
    <xf numFmtId="0" fontId="25" fillId="33" borderId="0" xfId="43" applyNumberFormat="1" applyFont="1" applyFill="1" applyBorder="1" applyAlignment="1" applyProtection="1">
      <alignment vertical="center"/>
    </xf>
    <xf numFmtId="10" fontId="29" fillId="35" borderId="0" xfId="43" applyNumberFormat="1" applyFont="1" applyFill="1" applyBorder="1" applyAlignment="1" applyProtection="1">
      <alignment vertical="center"/>
    </xf>
    <xf numFmtId="0" fontId="30" fillId="33" borderId="0" xfId="0" applyFont="1" applyFill="1" applyAlignment="1">
      <alignment vertical="top" wrapText="1"/>
    </xf>
    <xf numFmtId="0" fontId="16" fillId="33" borderId="10" xfId="0" applyFont="1" applyFill="1" applyBorder="1" applyAlignment="1">
      <alignment horizontal="center" vertical="center" wrapText="1"/>
    </xf>
    <xf numFmtId="10" fontId="21" fillId="34" borderId="0" xfId="43" applyNumberFormat="1" applyFont="1" applyFill="1" applyBorder="1" applyAlignment="1" applyProtection="1">
      <alignment horizontal="center" vertical="center" wrapText="1"/>
      <protection locked="0"/>
    </xf>
    <xf numFmtId="165" fontId="17" fillId="33" borderId="0" xfId="42" applyNumberFormat="1" applyFont="1" applyFill="1" applyBorder="1" applyAlignment="1" applyProtection="1">
      <alignment horizontal="center"/>
    </xf>
    <xf numFmtId="167" fontId="17" fillId="33" borderId="0" xfId="42" applyNumberFormat="1" applyFont="1" applyFill="1" applyBorder="1" applyProtection="1"/>
    <xf numFmtId="166" fontId="20" fillId="33" borderId="0" xfId="0" applyNumberFormat="1" applyFont="1" applyFill="1" applyAlignment="1">
      <alignment horizontal="center" vertical="top"/>
    </xf>
    <xf numFmtId="166" fontId="37" fillId="33" borderId="0" xfId="0" applyNumberFormat="1" applyFont="1" applyFill="1" applyAlignment="1">
      <alignment horizontal="left"/>
    </xf>
    <xf numFmtId="166" fontId="20" fillId="33" borderId="0" xfId="0" applyNumberFormat="1" applyFont="1" applyFill="1" applyAlignment="1">
      <alignment horizontal="center" vertical="top"/>
    </xf>
    <xf numFmtId="0" fontId="19" fillId="33" borderId="0" xfId="0" applyFont="1" applyFill="1" applyAlignment="1">
      <alignment horizontal="center" vertical="center"/>
    </xf>
    <xf numFmtId="0" fontId="23" fillId="33" borderId="10" xfId="0" applyFont="1" applyFill="1" applyBorder="1" applyAlignment="1">
      <alignment horizontal="left"/>
    </xf>
    <xf numFmtId="166" fontId="20" fillId="33" borderId="11" xfId="0" applyNumberFormat="1" applyFont="1" applyFill="1" applyBorder="1" applyAlignment="1">
      <alignment horizontal="center" vertical="top"/>
    </xf>
    <xf numFmtId="0" fontId="23" fillId="33" borderId="0" xfId="0" applyFont="1" applyFill="1" applyAlignment="1">
      <alignment horizontal="center" vertical="center" wrapText="1"/>
    </xf>
    <xf numFmtId="165" fontId="25" fillId="35" borderId="0" xfId="42" applyNumberFormat="1" applyFont="1" applyFill="1" applyBorder="1" applyAlignment="1" applyProtection="1">
      <alignment horizontal="center" vertical="center"/>
    </xf>
    <xf numFmtId="0" fontId="23" fillId="33" borderId="0" xfId="0" applyFont="1" applyFill="1" applyAlignment="1">
      <alignment horizontal="left" wrapText="1"/>
    </xf>
    <xf numFmtId="0" fontId="23" fillId="33" borderId="12" xfId="0" applyFont="1" applyFill="1" applyBorder="1" applyAlignment="1">
      <alignment horizontal="left" wrapText="1"/>
    </xf>
    <xf numFmtId="0" fontId="36" fillId="33" borderId="0" xfId="0" applyFont="1" applyFill="1" applyAlignment="1">
      <alignment horizontal="left" vertical="top" wrapText="1"/>
    </xf>
    <xf numFmtId="0" fontId="36" fillId="33" borderId="12" xfId="0" applyFont="1" applyFill="1" applyBorder="1" applyAlignment="1">
      <alignment horizontal="left" vertical="top" wrapText="1"/>
    </xf>
    <xf numFmtId="0" fontId="26" fillId="33" borderId="13" xfId="0" applyFont="1" applyFill="1" applyBorder="1" applyAlignment="1">
      <alignment horizontal="left" vertical="top" wrapText="1"/>
    </xf>
    <xf numFmtId="0" fontId="26" fillId="33" borderId="0" xfId="0" applyFont="1" applyFill="1" applyAlignment="1">
      <alignment horizontal="left" vertical="top" wrapText="1"/>
    </xf>
    <xf numFmtId="44" fontId="24" fillId="33" borderId="13" xfId="42" applyFont="1" applyFill="1" applyBorder="1" applyAlignment="1" applyProtection="1">
      <alignment horizontal="center" vertical="top"/>
    </xf>
    <xf numFmtId="44" fontId="24" fillId="33" borderId="0" xfId="42" applyFont="1" applyFill="1" applyBorder="1" applyAlignment="1" applyProtection="1">
      <alignment horizontal="center" vertical="top"/>
    </xf>
    <xf numFmtId="6" fontId="24" fillId="33" borderId="0" xfId="0" applyNumberFormat="1" applyFont="1" applyFill="1" applyAlignment="1">
      <alignment horizontal="center" vertical="top"/>
    </xf>
    <xf numFmtId="0" fontId="23" fillId="33" borderId="12" xfId="0" applyFont="1" applyFill="1" applyBorder="1" applyAlignment="1">
      <alignment horizontal="left"/>
    </xf>
    <xf numFmtId="10" fontId="31" fillId="33" borderId="13" xfId="43" applyNumberFormat="1" applyFont="1" applyFill="1" applyBorder="1" applyAlignment="1" applyProtection="1">
      <alignment horizontal="center" vertical="top"/>
    </xf>
    <xf numFmtId="10" fontId="31" fillId="33" borderId="0" xfId="43" applyNumberFormat="1" applyFont="1" applyFill="1" applyBorder="1" applyAlignment="1" applyProtection="1">
      <alignment horizontal="center" vertical="top"/>
    </xf>
    <xf numFmtId="0" fontId="0" fillId="33" borderId="0" xfId="0" applyFill="1" applyAlignment="1">
      <alignment horizontal="left" vertical="top"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4">
    <dxf>
      <numFmt numFmtId="168" formatCode="&quot;$&quot;#,##0.00"/>
    </dxf>
    <dxf>
      <numFmt numFmtId="0" formatCode="General"/>
    </dxf>
    <dxf>
      <font>
        <color theme="0"/>
      </font>
      <fill>
        <patternFill>
          <bgColor theme="0"/>
        </patternFill>
      </fill>
    </dxf>
    <dxf>
      <font>
        <color theme="0"/>
      </font>
      <fill>
        <patternFill>
          <bgColor theme="0"/>
        </patternFill>
      </fill>
    </dxf>
  </dxfs>
  <tableStyles count="0" defaultTableStyle="TableStyleMedium9" defaultPivotStyle="PivotStyleLight16"/>
  <colors>
    <mruColors>
      <color rgb="FFB9EDFF"/>
      <color rgb="FF00B0F0"/>
      <color rgb="FF00B000"/>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ysClr val="windowText" lastClr="000000"/>
                </a:solidFill>
                <a:latin typeface="+mn-lt"/>
                <a:ea typeface="+mn-ea"/>
                <a:cs typeface="+mn-cs"/>
              </a:defRPr>
            </a:pPr>
            <a:r>
              <a:rPr lang="en-US" sz="2000" b="1">
                <a:solidFill>
                  <a:sysClr val="windowText" lastClr="000000"/>
                </a:solidFill>
              </a:rPr>
              <a:t>Accumulation</a:t>
            </a:r>
          </a:p>
        </c:rich>
      </c:tx>
      <c:overlay val="0"/>
      <c:spPr>
        <a:noFill/>
        <a:ln>
          <a:noFill/>
        </a:ln>
        <a:effectLst/>
      </c:spPr>
      <c:txPr>
        <a:bodyPr rot="0" spcFirstLastPara="1" vertOverflow="ellipsis" vert="horz" wrap="square" anchor="ctr" anchorCtr="1"/>
        <a:lstStyle/>
        <a:p>
          <a:pPr>
            <a:defRPr sz="2400" b="1"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1"/>
          <c:order val="1"/>
          <c:tx>
            <c:strRef>
              <c:f>'Time Value of Money'!$C$31</c:f>
              <c:strCache>
                <c:ptCount val="1"/>
                <c:pt idx="0">
                  <c:v>Beginning of Year Investment Balance</c:v>
                </c:pt>
              </c:strCache>
            </c:strRef>
          </c:tx>
          <c:spPr>
            <a:ln w="28575" cap="rnd">
              <a:solidFill>
                <a:srgbClr val="00B0F0"/>
              </a:solidFill>
              <a:round/>
            </a:ln>
            <a:effectLst/>
          </c:spPr>
          <c:marker>
            <c:symbol val="none"/>
          </c:marker>
          <c:cat>
            <c:numRef>
              <c:f>'Time Value of Money'!$B$32:$B$81</c:f>
              <c:numCache>
                <c:formatCode>General</c:formatCode>
                <c:ptCount val="50"/>
                <c:pt idx="0">
                  <c:v>30</c:v>
                </c:pt>
                <c:pt idx="1">
                  <c:v>31</c:v>
                </c:pt>
                <c:pt idx="2">
                  <c:v>32</c:v>
                </c:pt>
                <c:pt idx="3">
                  <c:v>33</c:v>
                </c:pt>
                <c:pt idx="4">
                  <c:v>34</c:v>
                </c:pt>
                <c:pt idx="5">
                  <c:v>35</c:v>
                </c:pt>
                <c:pt idx="6">
                  <c:v>36</c:v>
                </c:pt>
                <c:pt idx="7">
                  <c:v>37</c:v>
                </c:pt>
                <c:pt idx="8">
                  <c:v>38</c:v>
                </c:pt>
                <c:pt idx="9">
                  <c:v>39</c:v>
                </c:pt>
                <c:pt idx="10">
                  <c:v>40</c:v>
                </c:pt>
                <c:pt idx="11">
                  <c:v>41</c:v>
                </c:pt>
                <c:pt idx="12">
                  <c:v>42</c:v>
                </c:pt>
                <c:pt idx="13">
                  <c:v>43</c:v>
                </c:pt>
                <c:pt idx="14">
                  <c:v>44</c:v>
                </c:pt>
                <c:pt idx="15">
                  <c:v>45</c:v>
                </c:pt>
                <c:pt idx="16">
                  <c:v>46</c:v>
                </c:pt>
                <c:pt idx="17">
                  <c:v>47</c:v>
                </c:pt>
                <c:pt idx="18">
                  <c:v>48</c:v>
                </c:pt>
                <c:pt idx="19">
                  <c:v>49</c:v>
                </c:pt>
                <c:pt idx="20">
                  <c:v>50</c:v>
                </c:pt>
                <c:pt idx="21">
                  <c:v>51</c:v>
                </c:pt>
                <c:pt idx="22">
                  <c:v>52</c:v>
                </c:pt>
                <c:pt idx="23">
                  <c:v>53</c:v>
                </c:pt>
                <c:pt idx="24">
                  <c:v>54</c:v>
                </c:pt>
                <c:pt idx="25">
                  <c:v>55</c:v>
                </c:pt>
                <c:pt idx="26">
                  <c:v>56</c:v>
                </c:pt>
                <c:pt idx="27">
                  <c:v>57</c:v>
                </c:pt>
                <c:pt idx="28">
                  <c:v>58</c:v>
                </c:pt>
                <c:pt idx="29">
                  <c:v>59</c:v>
                </c:pt>
                <c:pt idx="30">
                  <c:v>60</c:v>
                </c:pt>
                <c:pt idx="31">
                  <c:v>61</c:v>
                </c:pt>
                <c:pt idx="32">
                  <c:v>62</c:v>
                </c:pt>
                <c:pt idx="33">
                  <c:v>63</c:v>
                </c:pt>
                <c:pt idx="34">
                  <c:v>64</c:v>
                </c:pt>
                <c:pt idx="35">
                  <c:v>65</c:v>
                </c:pt>
                <c:pt idx="36">
                  <c:v>66</c:v>
                </c:pt>
                <c:pt idx="37">
                  <c:v>67</c:v>
                </c:pt>
                <c:pt idx="38">
                  <c:v>68</c:v>
                </c:pt>
                <c:pt idx="39">
                  <c:v>69</c:v>
                </c:pt>
                <c:pt idx="40">
                  <c:v>70</c:v>
                </c:pt>
                <c:pt idx="41">
                  <c:v>71</c:v>
                </c:pt>
                <c:pt idx="42">
                  <c:v>72</c:v>
                </c:pt>
                <c:pt idx="43">
                  <c:v>73</c:v>
                </c:pt>
                <c:pt idx="44">
                  <c:v>74</c:v>
                </c:pt>
                <c:pt idx="45">
                  <c:v>75</c:v>
                </c:pt>
                <c:pt idx="46">
                  <c:v>76</c:v>
                </c:pt>
                <c:pt idx="47">
                  <c:v>77</c:v>
                </c:pt>
                <c:pt idx="48">
                  <c:v>78</c:v>
                </c:pt>
                <c:pt idx="49">
                  <c:v>79</c:v>
                </c:pt>
              </c:numCache>
            </c:numRef>
          </c:cat>
          <c:val>
            <c:numRef>
              <c:f>[0]!Value</c:f>
              <c:numCache>
                <c:formatCode>"$"#,##0</c:formatCode>
                <c:ptCount val="36"/>
                <c:pt idx="0">
                  <c:v>10000</c:v>
                </c:pt>
                <c:pt idx="1">
                  <c:v>16275</c:v>
                </c:pt>
                <c:pt idx="2">
                  <c:v>23083.375</c:v>
                </c:pt>
                <c:pt idx="3">
                  <c:v>30470.461874999997</c:v>
                </c:pt>
                <c:pt idx="4">
                  <c:v>38485.451134374991</c:v>
                </c:pt>
                <c:pt idx="5">
                  <c:v>47181.714480796865</c:v>
                </c:pt>
                <c:pt idx="6">
                  <c:v>56617.160211664595</c:v>
                </c:pt>
                <c:pt idx="7">
                  <c:v>66854.618829656087</c:v>
                </c:pt>
                <c:pt idx="8">
                  <c:v>77962.261430176848</c:v>
                </c:pt>
                <c:pt idx="9">
                  <c:v>90014.05365174188</c:v>
                </c:pt>
                <c:pt idx="10">
                  <c:v>103090.24821213994</c:v>
                </c:pt>
                <c:pt idx="11">
                  <c:v>117277.91931017183</c:v>
                </c:pt>
                <c:pt idx="12">
                  <c:v>132671.54245153643</c:v>
                </c:pt>
                <c:pt idx="13">
                  <c:v>149373.62355991703</c:v>
                </c:pt>
                <c:pt idx="14">
                  <c:v>167495.38156250998</c:v>
                </c:pt>
                <c:pt idx="15">
                  <c:v>187157.48899532334</c:v>
                </c:pt>
                <c:pt idx="16">
                  <c:v>208490.8755599258</c:v>
                </c:pt>
                <c:pt idx="17">
                  <c:v>231637.59998251949</c:v>
                </c:pt>
                <c:pt idx="18">
                  <c:v>256751.79598103365</c:v>
                </c:pt>
                <c:pt idx="19">
                  <c:v>284000.69863942149</c:v>
                </c:pt>
                <c:pt idx="20">
                  <c:v>313565.75802377233</c:v>
                </c:pt>
                <c:pt idx="21">
                  <c:v>345643.84745579294</c:v>
                </c:pt>
                <c:pt idx="22">
                  <c:v>380448.57448953536</c:v>
                </c:pt>
                <c:pt idx="23">
                  <c:v>418211.70332114585</c:v>
                </c:pt>
                <c:pt idx="24">
                  <c:v>459184.69810344325</c:v>
                </c:pt>
                <c:pt idx="25">
                  <c:v>503640.3974422359</c:v>
                </c:pt>
                <c:pt idx="26">
                  <c:v>551874.83122482593</c:v>
                </c:pt>
                <c:pt idx="27">
                  <c:v>604209.19187893614</c:v>
                </c:pt>
                <c:pt idx="28">
                  <c:v>660991.97318864567</c:v>
                </c:pt>
                <c:pt idx="29">
                  <c:v>722601.29090968054</c:v>
                </c:pt>
                <c:pt idx="30">
                  <c:v>789447.40063700336</c:v>
                </c:pt>
                <c:pt idx="31">
                  <c:v>861975.42969114857</c:v>
                </c:pt>
                <c:pt idx="32">
                  <c:v>940668.34121489618</c:v>
                </c:pt>
                <c:pt idx="33">
                  <c:v>1026050.1502181623</c:v>
                </c:pt>
                <c:pt idx="34">
                  <c:v>1118689.412986706</c:v>
                </c:pt>
                <c:pt idx="35">
                  <c:v>1219203.013090576</c:v>
                </c:pt>
              </c:numCache>
            </c:numRef>
          </c:val>
          <c:smooth val="0"/>
          <c:extLst>
            <c:ext xmlns:c16="http://schemas.microsoft.com/office/drawing/2014/chart" uri="{C3380CC4-5D6E-409C-BE32-E72D297353CC}">
              <c16:uniqueId val="{00000001-47B4-4C23-AEFF-3D84402776CF}"/>
            </c:ext>
          </c:extLst>
        </c:ser>
        <c:ser>
          <c:idx val="2"/>
          <c:order val="2"/>
          <c:tx>
            <c:strRef>
              <c:f>'Time Value of Money'!$G$31</c:f>
              <c:strCache>
                <c:ptCount val="1"/>
                <c:pt idx="0">
                  <c:v>Investment Amount at Desired Freedom Age</c:v>
                </c:pt>
              </c:strCache>
            </c:strRef>
          </c:tx>
          <c:spPr>
            <a:ln w="28575" cap="rnd">
              <a:noFill/>
              <a:round/>
            </a:ln>
            <a:effectLst/>
          </c:spPr>
          <c:marker>
            <c:symbol val="circle"/>
            <c:size val="23"/>
            <c:spPr>
              <a:solidFill>
                <a:srgbClr val="B9EDFF"/>
              </a:solidFill>
              <a:ln w="6350">
                <a:solidFill>
                  <a:srgbClr val="00B0F0"/>
                </a:solidFill>
              </a:ln>
              <a:effectLst/>
            </c:spPr>
          </c:marker>
          <c:dLbls>
            <c:dLbl>
              <c:idx val="34"/>
              <c:numFmt formatCode="&quot;$&quot;#,##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en-US"/>
                </a:p>
              </c:txPr>
              <c:dLblPos val="r"/>
              <c:showLegendKey val="0"/>
              <c:showVal val="1"/>
              <c:showCatName val="0"/>
              <c:showSerName val="0"/>
              <c:showPercent val="0"/>
              <c:showBubbleSize val="0"/>
              <c:extLst>
                <c:ext xmlns:c16="http://schemas.microsoft.com/office/drawing/2014/chart" uri="{C3380CC4-5D6E-409C-BE32-E72D297353CC}">
                  <c16:uniqueId val="{00000001-FAF1-4308-8599-1B9466D17CB0}"/>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'Time Value of Money'!$B$32:$B$81</c:f>
              <c:numCache>
                <c:formatCode>General</c:formatCode>
                <c:ptCount val="50"/>
                <c:pt idx="0">
                  <c:v>30</c:v>
                </c:pt>
                <c:pt idx="1">
                  <c:v>31</c:v>
                </c:pt>
                <c:pt idx="2">
                  <c:v>32</c:v>
                </c:pt>
                <c:pt idx="3">
                  <c:v>33</c:v>
                </c:pt>
                <c:pt idx="4">
                  <c:v>34</c:v>
                </c:pt>
                <c:pt idx="5">
                  <c:v>35</c:v>
                </c:pt>
                <c:pt idx="6">
                  <c:v>36</c:v>
                </c:pt>
                <c:pt idx="7">
                  <c:v>37</c:v>
                </c:pt>
                <c:pt idx="8">
                  <c:v>38</c:v>
                </c:pt>
                <c:pt idx="9">
                  <c:v>39</c:v>
                </c:pt>
                <c:pt idx="10">
                  <c:v>40</c:v>
                </c:pt>
                <c:pt idx="11">
                  <c:v>41</c:v>
                </c:pt>
                <c:pt idx="12">
                  <c:v>42</c:v>
                </c:pt>
                <c:pt idx="13">
                  <c:v>43</c:v>
                </c:pt>
                <c:pt idx="14">
                  <c:v>44</c:v>
                </c:pt>
                <c:pt idx="15">
                  <c:v>45</c:v>
                </c:pt>
                <c:pt idx="16">
                  <c:v>46</c:v>
                </c:pt>
                <c:pt idx="17">
                  <c:v>47</c:v>
                </c:pt>
                <c:pt idx="18">
                  <c:v>48</c:v>
                </c:pt>
                <c:pt idx="19">
                  <c:v>49</c:v>
                </c:pt>
                <c:pt idx="20">
                  <c:v>50</c:v>
                </c:pt>
                <c:pt idx="21">
                  <c:v>51</c:v>
                </c:pt>
                <c:pt idx="22">
                  <c:v>52</c:v>
                </c:pt>
                <c:pt idx="23">
                  <c:v>53</c:v>
                </c:pt>
                <c:pt idx="24">
                  <c:v>54</c:v>
                </c:pt>
                <c:pt idx="25">
                  <c:v>55</c:v>
                </c:pt>
                <c:pt idx="26">
                  <c:v>56</c:v>
                </c:pt>
                <c:pt idx="27">
                  <c:v>57</c:v>
                </c:pt>
                <c:pt idx="28">
                  <c:v>58</c:v>
                </c:pt>
                <c:pt idx="29">
                  <c:v>59</c:v>
                </c:pt>
                <c:pt idx="30">
                  <c:v>60</c:v>
                </c:pt>
                <c:pt idx="31">
                  <c:v>61</c:v>
                </c:pt>
                <c:pt idx="32">
                  <c:v>62</c:v>
                </c:pt>
                <c:pt idx="33">
                  <c:v>63</c:v>
                </c:pt>
                <c:pt idx="34">
                  <c:v>64</c:v>
                </c:pt>
                <c:pt idx="35">
                  <c:v>65</c:v>
                </c:pt>
                <c:pt idx="36">
                  <c:v>66</c:v>
                </c:pt>
                <c:pt idx="37">
                  <c:v>67</c:v>
                </c:pt>
                <c:pt idx="38">
                  <c:v>68</c:v>
                </c:pt>
                <c:pt idx="39">
                  <c:v>69</c:v>
                </c:pt>
                <c:pt idx="40">
                  <c:v>70</c:v>
                </c:pt>
                <c:pt idx="41">
                  <c:v>71</c:v>
                </c:pt>
                <c:pt idx="42">
                  <c:v>72</c:v>
                </c:pt>
                <c:pt idx="43">
                  <c:v>73</c:v>
                </c:pt>
                <c:pt idx="44">
                  <c:v>74</c:v>
                </c:pt>
                <c:pt idx="45">
                  <c:v>75</c:v>
                </c:pt>
                <c:pt idx="46">
                  <c:v>76</c:v>
                </c:pt>
                <c:pt idx="47">
                  <c:v>77</c:v>
                </c:pt>
                <c:pt idx="48">
                  <c:v>78</c:v>
                </c:pt>
                <c:pt idx="49">
                  <c:v>79</c:v>
                </c:pt>
              </c:numCache>
            </c:numRef>
          </c:cat>
          <c:val>
            <c:numRef>
              <c:f>[0]!Highlighted_Value</c:f>
              <c:numCache>
                <c:formatCode>_("$"* #,##0_);_("$"* \(#,##0\);_("$"* "-"??_);_(@_)</c:formatCode>
                <c:ptCount val="36"/>
                <c:pt idx="0">
                  <c:v>-10000</c:v>
                </c:pt>
                <c:pt idx="1">
                  <c:v>-10000</c:v>
                </c:pt>
                <c:pt idx="2">
                  <c:v>-10000</c:v>
                </c:pt>
                <c:pt idx="3">
                  <c:v>-10000</c:v>
                </c:pt>
                <c:pt idx="4">
                  <c:v>-10000</c:v>
                </c:pt>
                <c:pt idx="5">
                  <c:v>-10000</c:v>
                </c:pt>
                <c:pt idx="6">
                  <c:v>-10000</c:v>
                </c:pt>
                <c:pt idx="7">
                  <c:v>-10000</c:v>
                </c:pt>
                <c:pt idx="8">
                  <c:v>-10000</c:v>
                </c:pt>
                <c:pt idx="9">
                  <c:v>-10000</c:v>
                </c:pt>
                <c:pt idx="10">
                  <c:v>-10000</c:v>
                </c:pt>
                <c:pt idx="11">
                  <c:v>-10000</c:v>
                </c:pt>
                <c:pt idx="12">
                  <c:v>-10000</c:v>
                </c:pt>
                <c:pt idx="13">
                  <c:v>-10000</c:v>
                </c:pt>
                <c:pt idx="14">
                  <c:v>-10000</c:v>
                </c:pt>
                <c:pt idx="15">
                  <c:v>-10000</c:v>
                </c:pt>
                <c:pt idx="16">
                  <c:v>-10000</c:v>
                </c:pt>
                <c:pt idx="17">
                  <c:v>-10000</c:v>
                </c:pt>
                <c:pt idx="18">
                  <c:v>-10000</c:v>
                </c:pt>
                <c:pt idx="19">
                  <c:v>-10000</c:v>
                </c:pt>
                <c:pt idx="20">
                  <c:v>-10000</c:v>
                </c:pt>
                <c:pt idx="21">
                  <c:v>-10000</c:v>
                </c:pt>
                <c:pt idx="22">
                  <c:v>-10000</c:v>
                </c:pt>
                <c:pt idx="23">
                  <c:v>-10000</c:v>
                </c:pt>
                <c:pt idx="24">
                  <c:v>-10000</c:v>
                </c:pt>
                <c:pt idx="25">
                  <c:v>-10000</c:v>
                </c:pt>
                <c:pt idx="26">
                  <c:v>-10000</c:v>
                </c:pt>
                <c:pt idx="27">
                  <c:v>-10000</c:v>
                </c:pt>
                <c:pt idx="28">
                  <c:v>-10000</c:v>
                </c:pt>
                <c:pt idx="29">
                  <c:v>-10000</c:v>
                </c:pt>
                <c:pt idx="30">
                  <c:v>789447.40063700336</c:v>
                </c:pt>
                <c:pt idx="31">
                  <c:v>-10000</c:v>
                </c:pt>
                <c:pt idx="32">
                  <c:v>-10000</c:v>
                </c:pt>
                <c:pt idx="33">
                  <c:v>-10000</c:v>
                </c:pt>
                <c:pt idx="34">
                  <c:v>-10000</c:v>
                </c:pt>
                <c:pt idx="35">
                  <c:v>-10000</c:v>
                </c:pt>
              </c:numCache>
            </c:numRef>
          </c:val>
          <c:smooth val="0"/>
          <c:extLst>
            <c:ext xmlns:c16="http://schemas.microsoft.com/office/drawing/2014/chart" uri="{C3380CC4-5D6E-409C-BE32-E72D297353CC}">
              <c16:uniqueId val="{00000002-47B4-4C23-AEFF-3D84402776CF}"/>
            </c:ext>
          </c:extLst>
        </c:ser>
        <c:dLbls>
          <c:showLegendKey val="0"/>
          <c:showVal val="0"/>
          <c:showCatName val="0"/>
          <c:showSerName val="0"/>
          <c:showPercent val="0"/>
          <c:showBubbleSize val="0"/>
        </c:dLbls>
        <c:smooth val="0"/>
        <c:axId val="1251185279"/>
        <c:axId val="1215738799"/>
        <c:extLst>
          <c:ext xmlns:c15="http://schemas.microsoft.com/office/drawing/2012/chart" uri="{02D57815-91ED-43cb-92C2-25804820EDAC}">
            <c15:filteredLineSeries>
              <c15:ser>
                <c:idx val="0"/>
                <c:order val="0"/>
                <c:tx>
                  <c:strRef>
                    <c:extLst>
                      <c:ext uri="{02D57815-91ED-43cb-92C2-25804820EDAC}">
                        <c15:formulaRef>
                          <c15:sqref>'Time Value of Money'!$B$31</c15:sqref>
                        </c15:formulaRef>
                      </c:ext>
                    </c:extLst>
                    <c:strCache>
                      <c:ptCount val="1"/>
                      <c:pt idx="0">
                        <c:v>Age</c:v>
                      </c:pt>
                    </c:strCache>
                  </c:strRef>
                </c:tx>
                <c:spPr>
                  <a:ln w="28575" cap="rnd">
                    <a:solidFill>
                      <a:schemeClr val="accent1"/>
                    </a:solidFill>
                    <a:round/>
                  </a:ln>
                  <a:effectLst/>
                </c:spPr>
                <c:marker>
                  <c:symbol val="none"/>
                </c:marker>
                <c:cat>
                  <c:numRef>
                    <c:extLst>
                      <c:ext uri="{02D57815-91ED-43cb-92C2-25804820EDAC}">
                        <c15:formulaRef>
                          <c15:sqref>'Time Value of Money'!$B$32:$B$81</c15:sqref>
                        </c15:formulaRef>
                      </c:ext>
                    </c:extLst>
                    <c:numCache>
                      <c:formatCode>General</c:formatCode>
                      <c:ptCount val="50"/>
                      <c:pt idx="0">
                        <c:v>30</c:v>
                      </c:pt>
                      <c:pt idx="1">
                        <c:v>31</c:v>
                      </c:pt>
                      <c:pt idx="2">
                        <c:v>32</c:v>
                      </c:pt>
                      <c:pt idx="3">
                        <c:v>33</c:v>
                      </c:pt>
                      <c:pt idx="4">
                        <c:v>34</c:v>
                      </c:pt>
                      <c:pt idx="5">
                        <c:v>35</c:v>
                      </c:pt>
                      <c:pt idx="6">
                        <c:v>36</c:v>
                      </c:pt>
                      <c:pt idx="7">
                        <c:v>37</c:v>
                      </c:pt>
                      <c:pt idx="8">
                        <c:v>38</c:v>
                      </c:pt>
                      <c:pt idx="9">
                        <c:v>39</c:v>
                      </c:pt>
                      <c:pt idx="10">
                        <c:v>40</c:v>
                      </c:pt>
                      <c:pt idx="11">
                        <c:v>41</c:v>
                      </c:pt>
                      <c:pt idx="12">
                        <c:v>42</c:v>
                      </c:pt>
                      <c:pt idx="13">
                        <c:v>43</c:v>
                      </c:pt>
                      <c:pt idx="14">
                        <c:v>44</c:v>
                      </c:pt>
                      <c:pt idx="15">
                        <c:v>45</c:v>
                      </c:pt>
                      <c:pt idx="16">
                        <c:v>46</c:v>
                      </c:pt>
                      <c:pt idx="17">
                        <c:v>47</c:v>
                      </c:pt>
                      <c:pt idx="18">
                        <c:v>48</c:v>
                      </c:pt>
                      <c:pt idx="19">
                        <c:v>49</c:v>
                      </c:pt>
                      <c:pt idx="20">
                        <c:v>50</c:v>
                      </c:pt>
                      <c:pt idx="21">
                        <c:v>51</c:v>
                      </c:pt>
                      <c:pt idx="22">
                        <c:v>52</c:v>
                      </c:pt>
                      <c:pt idx="23">
                        <c:v>53</c:v>
                      </c:pt>
                      <c:pt idx="24">
                        <c:v>54</c:v>
                      </c:pt>
                      <c:pt idx="25">
                        <c:v>55</c:v>
                      </c:pt>
                      <c:pt idx="26">
                        <c:v>56</c:v>
                      </c:pt>
                      <c:pt idx="27">
                        <c:v>57</c:v>
                      </c:pt>
                      <c:pt idx="28">
                        <c:v>58</c:v>
                      </c:pt>
                      <c:pt idx="29">
                        <c:v>59</c:v>
                      </c:pt>
                      <c:pt idx="30">
                        <c:v>60</c:v>
                      </c:pt>
                      <c:pt idx="31">
                        <c:v>61</c:v>
                      </c:pt>
                      <c:pt idx="32">
                        <c:v>62</c:v>
                      </c:pt>
                      <c:pt idx="33">
                        <c:v>63</c:v>
                      </c:pt>
                      <c:pt idx="34">
                        <c:v>64</c:v>
                      </c:pt>
                      <c:pt idx="35">
                        <c:v>65</c:v>
                      </c:pt>
                      <c:pt idx="36">
                        <c:v>66</c:v>
                      </c:pt>
                      <c:pt idx="37">
                        <c:v>67</c:v>
                      </c:pt>
                      <c:pt idx="38">
                        <c:v>68</c:v>
                      </c:pt>
                      <c:pt idx="39">
                        <c:v>69</c:v>
                      </c:pt>
                      <c:pt idx="40">
                        <c:v>70</c:v>
                      </c:pt>
                      <c:pt idx="41">
                        <c:v>71</c:v>
                      </c:pt>
                      <c:pt idx="42">
                        <c:v>72</c:v>
                      </c:pt>
                      <c:pt idx="43">
                        <c:v>73</c:v>
                      </c:pt>
                      <c:pt idx="44">
                        <c:v>74</c:v>
                      </c:pt>
                      <c:pt idx="45">
                        <c:v>75</c:v>
                      </c:pt>
                      <c:pt idx="46">
                        <c:v>76</c:v>
                      </c:pt>
                      <c:pt idx="47">
                        <c:v>77</c:v>
                      </c:pt>
                      <c:pt idx="48">
                        <c:v>78</c:v>
                      </c:pt>
                      <c:pt idx="49">
                        <c:v>79</c:v>
                      </c:pt>
                    </c:numCache>
                  </c:numRef>
                </c:cat>
                <c:val>
                  <c:numRef>
                    <c:extLst>
                      <c:ext uri="{02D57815-91ED-43cb-92C2-25804820EDAC}">
                        <c15:formulaRef>
                          <c15:sqref>'Time Value of Money'!$B$32:$B$81</c15:sqref>
                        </c15:formulaRef>
                      </c:ext>
                    </c:extLst>
                    <c:numCache>
                      <c:formatCode>General</c:formatCode>
                      <c:ptCount val="50"/>
                      <c:pt idx="0">
                        <c:v>30</c:v>
                      </c:pt>
                      <c:pt idx="1">
                        <c:v>31</c:v>
                      </c:pt>
                      <c:pt idx="2">
                        <c:v>32</c:v>
                      </c:pt>
                      <c:pt idx="3">
                        <c:v>33</c:v>
                      </c:pt>
                      <c:pt idx="4">
                        <c:v>34</c:v>
                      </c:pt>
                      <c:pt idx="5">
                        <c:v>35</c:v>
                      </c:pt>
                      <c:pt idx="6">
                        <c:v>36</c:v>
                      </c:pt>
                      <c:pt idx="7">
                        <c:v>37</c:v>
                      </c:pt>
                      <c:pt idx="8">
                        <c:v>38</c:v>
                      </c:pt>
                      <c:pt idx="9">
                        <c:v>39</c:v>
                      </c:pt>
                      <c:pt idx="10">
                        <c:v>40</c:v>
                      </c:pt>
                      <c:pt idx="11">
                        <c:v>41</c:v>
                      </c:pt>
                      <c:pt idx="12">
                        <c:v>42</c:v>
                      </c:pt>
                      <c:pt idx="13">
                        <c:v>43</c:v>
                      </c:pt>
                      <c:pt idx="14">
                        <c:v>44</c:v>
                      </c:pt>
                      <c:pt idx="15">
                        <c:v>45</c:v>
                      </c:pt>
                      <c:pt idx="16">
                        <c:v>46</c:v>
                      </c:pt>
                      <c:pt idx="17">
                        <c:v>47</c:v>
                      </c:pt>
                      <c:pt idx="18">
                        <c:v>48</c:v>
                      </c:pt>
                      <c:pt idx="19">
                        <c:v>49</c:v>
                      </c:pt>
                      <c:pt idx="20">
                        <c:v>50</c:v>
                      </c:pt>
                      <c:pt idx="21">
                        <c:v>51</c:v>
                      </c:pt>
                      <c:pt idx="22">
                        <c:v>52</c:v>
                      </c:pt>
                      <c:pt idx="23">
                        <c:v>53</c:v>
                      </c:pt>
                      <c:pt idx="24">
                        <c:v>54</c:v>
                      </c:pt>
                      <c:pt idx="25">
                        <c:v>55</c:v>
                      </c:pt>
                      <c:pt idx="26">
                        <c:v>56</c:v>
                      </c:pt>
                      <c:pt idx="27">
                        <c:v>57</c:v>
                      </c:pt>
                      <c:pt idx="28">
                        <c:v>58</c:v>
                      </c:pt>
                      <c:pt idx="29">
                        <c:v>59</c:v>
                      </c:pt>
                      <c:pt idx="30">
                        <c:v>60</c:v>
                      </c:pt>
                      <c:pt idx="31">
                        <c:v>61</c:v>
                      </c:pt>
                      <c:pt idx="32">
                        <c:v>62</c:v>
                      </c:pt>
                      <c:pt idx="33">
                        <c:v>63</c:v>
                      </c:pt>
                      <c:pt idx="34">
                        <c:v>64</c:v>
                      </c:pt>
                      <c:pt idx="35">
                        <c:v>65</c:v>
                      </c:pt>
                      <c:pt idx="36">
                        <c:v>66</c:v>
                      </c:pt>
                      <c:pt idx="37">
                        <c:v>67</c:v>
                      </c:pt>
                      <c:pt idx="38">
                        <c:v>68</c:v>
                      </c:pt>
                      <c:pt idx="39">
                        <c:v>69</c:v>
                      </c:pt>
                      <c:pt idx="40">
                        <c:v>70</c:v>
                      </c:pt>
                      <c:pt idx="41">
                        <c:v>71</c:v>
                      </c:pt>
                      <c:pt idx="42">
                        <c:v>72</c:v>
                      </c:pt>
                      <c:pt idx="43">
                        <c:v>73</c:v>
                      </c:pt>
                      <c:pt idx="44">
                        <c:v>74</c:v>
                      </c:pt>
                      <c:pt idx="45">
                        <c:v>75</c:v>
                      </c:pt>
                      <c:pt idx="46">
                        <c:v>76</c:v>
                      </c:pt>
                      <c:pt idx="47">
                        <c:v>77</c:v>
                      </c:pt>
                      <c:pt idx="48">
                        <c:v>78</c:v>
                      </c:pt>
                      <c:pt idx="49">
                        <c:v>79</c:v>
                      </c:pt>
                    </c:numCache>
                  </c:numRef>
                </c:val>
                <c:smooth val="0"/>
                <c:extLst>
                  <c:ext xmlns:c16="http://schemas.microsoft.com/office/drawing/2014/chart" uri="{C3380CC4-5D6E-409C-BE32-E72D297353CC}">
                    <c16:uniqueId val="{00000000-47B4-4C23-AEFF-3D84402776CF}"/>
                  </c:ext>
                </c:extLst>
              </c15:ser>
            </c15:filteredLineSeries>
          </c:ext>
        </c:extLst>
      </c:lineChart>
      <c:catAx>
        <c:axId val="12511852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215738799"/>
        <c:crosses val="autoZero"/>
        <c:auto val="1"/>
        <c:lblAlgn val="ctr"/>
        <c:lblOffset val="100"/>
        <c:tickLblSkip val="2"/>
        <c:noMultiLvlLbl val="0"/>
      </c:catAx>
      <c:valAx>
        <c:axId val="1215738799"/>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crossAx val="1251185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ysClr val="windowText" lastClr="000000"/>
                </a:solidFill>
                <a:latin typeface="+mn-lt"/>
                <a:ea typeface="+mn-ea"/>
                <a:cs typeface="+mn-cs"/>
              </a:defRPr>
            </a:pPr>
            <a:r>
              <a:rPr lang="en-US" sz="2400" b="1">
                <a:solidFill>
                  <a:sysClr val="windowText" lastClr="000000"/>
                </a:solidFill>
              </a:rPr>
              <a:t>Distribution Phase</a:t>
            </a:r>
          </a:p>
        </c:rich>
      </c:tx>
      <c:overlay val="0"/>
      <c:spPr>
        <a:noFill/>
        <a:ln>
          <a:noFill/>
        </a:ln>
        <a:effectLst/>
      </c:spPr>
      <c:txPr>
        <a:bodyPr rot="0" spcFirstLastPara="1" vertOverflow="ellipsis" vert="horz" wrap="square" anchor="ctr" anchorCtr="1"/>
        <a:lstStyle/>
        <a:p>
          <a:pPr>
            <a:defRPr sz="2400" b="1"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1"/>
          <c:order val="0"/>
          <c:tx>
            <c:strRef>
              <c:f>'How Long Will Money Last'!$C$45</c:f>
              <c:strCache>
                <c:ptCount val="1"/>
                <c:pt idx="0">
                  <c:v>Start of Year</c:v>
                </c:pt>
              </c:strCache>
            </c:strRef>
          </c:tx>
          <c:spPr>
            <a:ln w="28575" cap="rnd">
              <a:solidFill>
                <a:schemeClr val="accent1"/>
              </a:solidFill>
              <a:round/>
            </a:ln>
            <a:effectLst/>
          </c:spPr>
          <c:marker>
            <c:symbol val="none"/>
          </c:marker>
          <c:cat>
            <c:numRef>
              <c:f>'How Long Will Money Last'!$B$46:$B$95</c:f>
              <c:numCache>
                <c:formatCode>General</c:formatCode>
                <c:ptCount val="50"/>
                <c:pt idx="0">
                  <c:v>60</c:v>
                </c:pt>
                <c:pt idx="1">
                  <c:v>61</c:v>
                </c:pt>
                <c:pt idx="2">
                  <c:v>62</c:v>
                </c:pt>
                <c:pt idx="3">
                  <c:v>63</c:v>
                </c:pt>
                <c:pt idx="4">
                  <c:v>64</c:v>
                </c:pt>
                <c:pt idx="5">
                  <c:v>65</c:v>
                </c:pt>
                <c:pt idx="6">
                  <c:v>66</c:v>
                </c:pt>
                <c:pt idx="7">
                  <c:v>67</c:v>
                </c:pt>
                <c:pt idx="8">
                  <c:v>68</c:v>
                </c:pt>
                <c:pt idx="9">
                  <c:v>69</c:v>
                </c:pt>
                <c:pt idx="10">
                  <c:v>70</c:v>
                </c:pt>
                <c:pt idx="11">
                  <c:v>71</c:v>
                </c:pt>
                <c:pt idx="12">
                  <c:v>72</c:v>
                </c:pt>
                <c:pt idx="13">
                  <c:v>73</c:v>
                </c:pt>
                <c:pt idx="14">
                  <c:v>74</c:v>
                </c:pt>
                <c:pt idx="15">
                  <c:v>75</c:v>
                </c:pt>
                <c:pt idx="16">
                  <c:v>76</c:v>
                </c:pt>
                <c:pt idx="17">
                  <c:v>77</c:v>
                </c:pt>
                <c:pt idx="18">
                  <c:v>78</c:v>
                </c:pt>
                <c:pt idx="19">
                  <c:v>79</c:v>
                </c:pt>
                <c:pt idx="20">
                  <c:v>80</c:v>
                </c:pt>
                <c:pt idx="21">
                  <c:v>81</c:v>
                </c:pt>
                <c:pt idx="22">
                  <c:v>82</c:v>
                </c:pt>
                <c:pt idx="23">
                  <c:v>83</c:v>
                </c:pt>
                <c:pt idx="24">
                  <c:v>84</c:v>
                </c:pt>
                <c:pt idx="25">
                  <c:v>85</c:v>
                </c:pt>
                <c:pt idx="26">
                  <c:v>86</c:v>
                </c:pt>
                <c:pt idx="27">
                  <c:v>87</c:v>
                </c:pt>
                <c:pt idx="28">
                  <c:v>88</c:v>
                </c:pt>
                <c:pt idx="29">
                  <c:v>89</c:v>
                </c:pt>
                <c:pt idx="30">
                  <c:v>90</c:v>
                </c:pt>
                <c:pt idx="31">
                  <c:v>91</c:v>
                </c:pt>
                <c:pt idx="32">
                  <c:v>92</c:v>
                </c:pt>
                <c:pt idx="33">
                  <c:v>93</c:v>
                </c:pt>
                <c:pt idx="34">
                  <c:v>94</c:v>
                </c:pt>
                <c:pt idx="35">
                  <c:v>95</c:v>
                </c:pt>
                <c:pt idx="36">
                  <c:v>96</c:v>
                </c:pt>
                <c:pt idx="37">
                  <c:v>97</c:v>
                </c:pt>
                <c:pt idx="38">
                  <c:v>98</c:v>
                </c:pt>
                <c:pt idx="39">
                  <c:v>99</c:v>
                </c:pt>
                <c:pt idx="40">
                  <c:v>100</c:v>
                </c:pt>
                <c:pt idx="41">
                  <c:v>101</c:v>
                </c:pt>
                <c:pt idx="42">
                  <c:v>102</c:v>
                </c:pt>
                <c:pt idx="43">
                  <c:v>103</c:v>
                </c:pt>
                <c:pt idx="44">
                  <c:v>104</c:v>
                </c:pt>
                <c:pt idx="45">
                  <c:v>105</c:v>
                </c:pt>
                <c:pt idx="46">
                  <c:v>106</c:v>
                </c:pt>
                <c:pt idx="47">
                  <c:v>107</c:v>
                </c:pt>
                <c:pt idx="48">
                  <c:v>108</c:v>
                </c:pt>
                <c:pt idx="49">
                  <c:v>109</c:v>
                </c:pt>
              </c:numCache>
            </c:numRef>
          </c:cat>
          <c:val>
            <c:numRef>
              <c:f>'How Long Will Money Last'!$C$46:$C$95</c:f>
              <c:numCache>
                <c:formatCode>"$"#,##0</c:formatCode>
                <c:ptCount val="50"/>
                <c:pt idx="0">
                  <c:v>1000000</c:v>
                </c:pt>
                <c:pt idx="1">
                  <c:v>1015000</c:v>
                </c:pt>
                <c:pt idx="2">
                  <c:v>1029475</c:v>
                </c:pt>
                <c:pt idx="3">
                  <c:v>1043345.875</c:v>
                </c:pt>
                <c:pt idx="4">
                  <c:v>1056527.006875</c:v>
                </c:pt>
                <c:pt idx="5">
                  <c:v>1068925.8218218749</c:v>
                </c:pt>
                <c:pt idx="6">
                  <c:v>1080442.2965252968</c:v>
                </c:pt>
                <c:pt idx="7">
                  <c:v>1090968.430972991</c:v>
                </c:pt>
                <c:pt idx="8">
                  <c:v>1100387.685714992</c:v>
                </c:pt>
                <c:pt idx="9">
                  <c:v>1108574.3812170858</c:v>
                </c:pt>
                <c:pt idx="10">
                  <c:v>1115393.056804734</c:v>
                </c:pt>
                <c:pt idx="11">
                  <c:v>1120697.7865298355</c:v>
                </c:pt>
                <c:pt idx="12">
                  <c:v>1124331.4491180526</c:v>
                </c:pt>
                <c:pt idx="13">
                  <c:v>1126124.948968417</c:v>
                </c:pt>
                <c:pt idx="14">
                  <c:v>1125896.3849787859</c:v>
                </c:pt>
                <c:pt idx="15">
                  <c:v>1123450.1637596514</c:v>
                </c:pt>
                <c:pt idx="16">
                  <c:v>1118576.0535739902</c:v>
                </c:pt>
                <c:pt idx="17">
                  <c:v>1111048.1751013603</c:v>
                </c:pt>
                <c:pt idx="18">
                  <c:v>1100623.9248693611</c:v>
                </c:pt>
                <c:pt idx="19">
                  <c:v>1087042.8269238742</c:v>
                </c:pt>
                <c:pt idx="20">
                  <c:v>1070025.3080200711</c:v>
                </c:pt>
                <c:pt idx="21">
                  <c:v>1049271.3913079049</c:v>
                </c:pt>
                <c:pt idx="22">
                  <c:v>1024459.3031574436</c:v>
                </c:pt>
                <c:pt idx="23">
                  <c:v>995243.98741963832</c:v>
                </c:pt>
                <c:pt idx="24">
                  <c:v>961255.52104558458</c:v>
                </c:pt>
                <c:pt idx="25">
                  <c:v>922097.42459052731</c:v>
                </c:pt>
                <c:pt idx="26">
                  <c:v>877344.86070620082</c:v>
                </c:pt>
                <c:pt idx="27">
                  <c:v>826542.71327491174</c:v>
                </c:pt>
                <c:pt idx="28">
                  <c:v>769203.53935927304</c:v>
                </c:pt>
                <c:pt idx="29">
                  <c:v>704805.38563076267</c:v>
                </c:pt>
                <c:pt idx="30">
                  <c:v>632789.4603962932</c:v>
                </c:pt>
                <c:pt idx="31">
                  <c:v>552557.65176256909</c:v>
                </c:pt>
                <c:pt idx="32">
                  <c:v>463469.88186086854</c:v>
                </c:pt>
                <c:pt idx="33">
                  <c:v>364841.28639756935</c:v>
                </c:pt>
                <c:pt idx="34">
                  <c:v>255939.20809562801</c:v>
                </c:pt>
                <c:pt idx="35">
                  <c:v>135979.99184652703</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02-739D-4CDD-B5EB-C40B3C1BEB0F}"/>
            </c:ext>
          </c:extLst>
        </c:ser>
        <c:dLbls>
          <c:showLegendKey val="0"/>
          <c:showVal val="0"/>
          <c:showCatName val="0"/>
          <c:showSerName val="0"/>
          <c:showPercent val="0"/>
          <c:showBubbleSize val="0"/>
        </c:dLbls>
        <c:smooth val="0"/>
        <c:axId val="739935200"/>
        <c:axId val="835685088"/>
      </c:lineChart>
      <c:catAx>
        <c:axId val="739935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835685088"/>
        <c:crosses val="autoZero"/>
        <c:auto val="1"/>
        <c:lblAlgn val="ctr"/>
        <c:lblOffset val="100"/>
        <c:tickLblSkip val="2"/>
        <c:noMultiLvlLbl val="0"/>
      </c:catAx>
      <c:valAx>
        <c:axId val="83568508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7399352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835269</xdr:colOff>
      <xdr:row>10</xdr:row>
      <xdr:rowOff>117231</xdr:rowOff>
    </xdr:from>
    <xdr:to>
      <xdr:col>8</xdr:col>
      <xdr:colOff>205154</xdr:colOff>
      <xdr:row>29</xdr:row>
      <xdr:rowOff>102577</xdr:rowOff>
    </xdr:to>
    <xdr:graphicFrame macro="">
      <xdr:nvGraphicFramePr>
        <xdr:cNvPr id="7" name="Chart 1">
          <a:extLst>
            <a:ext uri="{FF2B5EF4-FFF2-40B4-BE49-F238E27FC236}">
              <a16:creationId xmlns:a16="http://schemas.microsoft.com/office/drawing/2014/main" id="{97A3F243-A3AA-48FC-9901-C0A2583AE9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282564</xdr:colOff>
      <xdr:row>0</xdr:row>
      <xdr:rowOff>66673</xdr:rowOff>
    </xdr:from>
    <xdr:to>
      <xdr:col>8</xdr:col>
      <xdr:colOff>169800</xdr:colOff>
      <xdr:row>1</xdr:row>
      <xdr:rowOff>304243</xdr:rowOff>
    </xdr:to>
    <xdr:pic>
      <xdr:nvPicPr>
        <xdr:cNvPr id="3" name="Picture 3">
          <a:extLst>
            <a:ext uri="{FF2B5EF4-FFF2-40B4-BE49-F238E27FC236}">
              <a16:creationId xmlns:a16="http://schemas.microsoft.com/office/drawing/2014/main" id="{6742233B-EE79-4F7B-AB96-A0514B45C0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69434" y="66673"/>
          <a:ext cx="1502692" cy="5530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20</xdr:row>
      <xdr:rowOff>28575</xdr:rowOff>
    </xdr:from>
    <xdr:to>
      <xdr:col>9</xdr:col>
      <xdr:colOff>135963</xdr:colOff>
      <xdr:row>42</xdr:row>
      <xdr:rowOff>171452</xdr:rowOff>
    </xdr:to>
    <xdr:graphicFrame macro="">
      <xdr:nvGraphicFramePr>
        <xdr:cNvPr id="2" name="Chart 1">
          <a:extLst>
            <a:ext uri="{FF2B5EF4-FFF2-40B4-BE49-F238E27FC236}">
              <a16:creationId xmlns:a16="http://schemas.microsoft.com/office/drawing/2014/main" id="{296A3CE1-E005-4082-9CF4-7BD2DC52D3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895350</xdr:colOff>
      <xdr:row>0</xdr:row>
      <xdr:rowOff>0</xdr:rowOff>
    </xdr:from>
    <xdr:to>
      <xdr:col>9</xdr:col>
      <xdr:colOff>37336</xdr:colOff>
      <xdr:row>0</xdr:row>
      <xdr:rowOff>640302</xdr:rowOff>
    </xdr:to>
    <xdr:pic>
      <xdr:nvPicPr>
        <xdr:cNvPr id="4" name="Picture 3">
          <a:extLst>
            <a:ext uri="{FF2B5EF4-FFF2-40B4-BE49-F238E27FC236}">
              <a16:creationId xmlns:a16="http://schemas.microsoft.com/office/drawing/2014/main" id="{309FCC65-D6D0-46A3-A78A-CA2193B48C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34275" y="19050"/>
          <a:ext cx="1685161" cy="6339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L127"/>
  <sheetViews>
    <sheetView tabSelected="1" zoomScale="115" zoomScaleNormal="115" zoomScaleSheetLayoutView="115" workbookViewId="0">
      <selection activeCell="D6" sqref="D6"/>
    </sheetView>
  </sheetViews>
  <sheetFormatPr defaultColWidth="9" defaultRowHeight="15" x14ac:dyDescent="0.25"/>
  <cols>
    <col min="1" max="1" width="12.85546875" style="3" customWidth="1"/>
    <col min="2" max="2" width="22.7109375" customWidth="1"/>
    <col min="3" max="3" width="24" customWidth="1"/>
    <col min="4" max="4" width="15.85546875" customWidth="1"/>
    <col min="5" max="5" width="13.28515625" style="3" customWidth="1"/>
    <col min="6" max="6" width="24.7109375" style="3" customWidth="1"/>
    <col min="7" max="7" width="15" style="3" bestFit="1" customWidth="1"/>
    <col min="8" max="8" width="9" style="3"/>
    <col min="9" max="9" width="9" style="3" bestFit="1" customWidth="1"/>
    <col min="10" max="10" width="9" style="3"/>
    <col min="11" max="12" width="14" style="3" customWidth="1"/>
    <col min="13" max="16384" width="9" style="3"/>
  </cols>
  <sheetData>
    <row r="1" spans="2:12" ht="26.25" customHeight="1" x14ac:dyDescent="0.25">
      <c r="B1" s="3"/>
      <c r="C1" s="3"/>
      <c r="D1" s="3"/>
    </row>
    <row r="2" spans="2:12" ht="26.25" x14ac:dyDescent="0.25">
      <c r="B2" s="57" t="s">
        <v>0</v>
      </c>
      <c r="C2" s="57"/>
      <c r="D2" s="57"/>
      <c r="E2" s="57"/>
      <c r="F2" s="57"/>
      <c r="G2" s="57"/>
      <c r="H2" s="57"/>
    </row>
    <row r="3" spans="2:12" ht="38.25" customHeight="1" thickBot="1" x14ac:dyDescent="0.45">
      <c r="B3" s="58" t="s">
        <v>1</v>
      </c>
      <c r="C3" s="58"/>
      <c r="D3" s="58"/>
      <c r="E3" s="30"/>
      <c r="G3" s="47"/>
      <c r="H3" s="47"/>
      <c r="K3" s="35"/>
      <c r="L3" s="31"/>
    </row>
    <row r="4" spans="2:12" ht="18" customHeight="1" x14ac:dyDescent="0.25">
      <c r="B4" s="59" t="s">
        <v>2</v>
      </c>
      <c r="C4" s="59"/>
      <c r="D4" s="18">
        <v>30</v>
      </c>
      <c r="F4" s="60" t="s">
        <v>3</v>
      </c>
      <c r="G4" s="49"/>
      <c r="H4" s="49"/>
      <c r="K4" s="35"/>
      <c r="L4" s="31"/>
    </row>
    <row r="5" spans="2:12" ht="16.5" customHeight="1" x14ac:dyDescent="0.3">
      <c r="B5" s="56" t="s">
        <v>4</v>
      </c>
      <c r="C5" s="56"/>
      <c r="D5" s="18">
        <v>60</v>
      </c>
      <c r="F5" s="60"/>
      <c r="G5" s="27"/>
      <c r="H5" s="49"/>
      <c r="K5" s="35"/>
      <c r="L5" s="37"/>
    </row>
    <row r="6" spans="2:12" ht="18" customHeight="1" x14ac:dyDescent="0.3">
      <c r="B6" s="56" t="s">
        <v>5</v>
      </c>
      <c r="C6" s="56"/>
      <c r="D6" s="2">
        <v>10000</v>
      </c>
      <c r="F6" s="61">
        <f>VLOOKUP(D5,B32:F81,2)</f>
        <v>789447.40063700336</v>
      </c>
      <c r="G6" s="49"/>
      <c r="H6" s="49"/>
      <c r="K6" s="34"/>
      <c r="L6" s="34"/>
    </row>
    <row r="7" spans="2:12" ht="18" customHeight="1" x14ac:dyDescent="0.3">
      <c r="B7" s="56" t="s">
        <v>6</v>
      </c>
      <c r="C7" s="56"/>
      <c r="D7" s="2">
        <v>5000</v>
      </c>
      <c r="F7" s="61"/>
      <c r="G7" s="49"/>
      <c r="H7" s="49"/>
      <c r="K7" s="34"/>
      <c r="L7" s="34"/>
    </row>
    <row r="8" spans="2:12" ht="30" customHeight="1" x14ac:dyDescent="0.3">
      <c r="B8" s="56" t="s">
        <v>7</v>
      </c>
      <c r="C8" s="56"/>
      <c r="D8" s="51" t="s">
        <v>29</v>
      </c>
      <c r="F8" s="46"/>
      <c r="G8" s="46"/>
      <c r="H8" s="46"/>
      <c r="K8" s="34"/>
      <c r="L8" s="34"/>
    </row>
    <row r="9" spans="2:12" ht="16.5" customHeight="1" x14ac:dyDescent="0.3">
      <c r="B9" s="56" t="s">
        <v>8</v>
      </c>
      <c r="C9" s="56"/>
      <c r="D9" s="38">
        <v>0.09</v>
      </c>
      <c r="K9" s="34"/>
      <c r="L9" s="34"/>
    </row>
    <row r="10" spans="2:12" ht="19.5" customHeight="1" x14ac:dyDescent="0.3">
      <c r="B10" s="55" t="s">
        <v>9</v>
      </c>
      <c r="C10" s="55"/>
      <c r="D10" s="48">
        <f>IF($D$8="Aggressive",0.085,IF($D$8="Moderately Aggressive",0.075,IF($D$8="Balanced",0.065,IF($D$8="Conservative",0.055,IF(D8="Custom",D9)))))</f>
        <v>8.5000000000000006E-2</v>
      </c>
      <c r="E10" s="4"/>
      <c r="G10" s="27"/>
      <c r="H10" s="27"/>
    </row>
    <row r="11" spans="2:12" ht="18" customHeight="1" x14ac:dyDescent="0.25">
      <c r="B11" s="4"/>
      <c r="C11" s="5"/>
      <c r="D11" s="4"/>
      <c r="E11" s="6"/>
    </row>
    <row r="12" spans="2:12" ht="18" customHeight="1" x14ac:dyDescent="0.25">
      <c r="B12" s="4"/>
      <c r="C12" s="5"/>
      <c r="D12" s="4"/>
      <c r="E12" s="6"/>
    </row>
    <row r="13" spans="2:12" ht="18" customHeight="1" x14ac:dyDescent="0.25">
      <c r="B13" s="4"/>
      <c r="C13" s="5"/>
      <c r="D13" s="4"/>
      <c r="E13" s="6"/>
    </row>
    <row r="14" spans="2:12" ht="18" customHeight="1" x14ac:dyDescent="0.25">
      <c r="B14" s="4"/>
      <c r="C14" s="5"/>
      <c r="D14" s="4"/>
      <c r="E14" s="6"/>
    </row>
    <row r="15" spans="2:12" ht="18" customHeight="1" x14ac:dyDescent="0.25">
      <c r="B15" s="4"/>
      <c r="C15" s="5"/>
      <c r="D15" s="4"/>
      <c r="E15" s="6"/>
    </row>
    <row r="16" spans="2:12" ht="18" customHeight="1" x14ac:dyDescent="0.25">
      <c r="B16" s="4"/>
      <c r="C16" s="5"/>
      <c r="D16" s="4"/>
      <c r="E16" s="6"/>
    </row>
    <row r="17" spans="1:9" ht="18" customHeight="1" x14ac:dyDescent="0.25">
      <c r="B17" s="4"/>
      <c r="C17" s="5"/>
      <c r="D17" s="4"/>
      <c r="E17" s="6"/>
    </row>
    <row r="18" spans="1:9" ht="18" customHeight="1" x14ac:dyDescent="0.25">
      <c r="B18" s="4"/>
      <c r="C18" s="5"/>
      <c r="D18" s="4"/>
      <c r="E18" s="6"/>
    </row>
    <row r="19" spans="1:9" ht="18" customHeight="1" x14ac:dyDescent="0.25">
      <c r="B19" s="4"/>
      <c r="C19" s="5"/>
      <c r="D19" s="4"/>
      <c r="E19" s="6"/>
    </row>
    <row r="20" spans="1:9" ht="18" customHeight="1" x14ac:dyDescent="0.25">
      <c r="B20" s="4"/>
      <c r="C20" s="5"/>
      <c r="D20" s="4"/>
      <c r="E20" s="6"/>
    </row>
    <row r="21" spans="1:9" ht="18" customHeight="1" x14ac:dyDescent="0.25">
      <c r="B21" s="4"/>
      <c r="C21" s="5"/>
      <c r="D21" s="4"/>
      <c r="E21" s="6"/>
    </row>
    <row r="22" spans="1:9" ht="18" customHeight="1" x14ac:dyDescent="0.25">
      <c r="B22" s="4"/>
      <c r="C22" s="5"/>
      <c r="D22" s="4"/>
      <c r="E22" s="6"/>
    </row>
    <row r="23" spans="1:9" ht="18" customHeight="1" x14ac:dyDescent="0.25">
      <c r="B23" s="4"/>
      <c r="C23" s="5"/>
      <c r="D23" s="4"/>
      <c r="E23" s="6"/>
    </row>
    <row r="24" spans="1:9" ht="18" customHeight="1" x14ac:dyDescent="0.25">
      <c r="B24" s="4"/>
      <c r="C24" s="5"/>
      <c r="D24" s="4"/>
      <c r="E24" s="6"/>
    </row>
    <row r="25" spans="1:9" ht="18" customHeight="1" x14ac:dyDescent="0.25">
      <c r="B25" s="4"/>
      <c r="C25" s="5"/>
      <c r="D25" s="4"/>
      <c r="E25" s="6"/>
    </row>
    <row r="26" spans="1:9" ht="18" customHeight="1" x14ac:dyDescent="0.25">
      <c r="B26" s="4"/>
      <c r="C26" s="5"/>
      <c r="D26" s="4"/>
      <c r="E26" s="6"/>
    </row>
    <row r="27" spans="1:9" ht="18" customHeight="1" x14ac:dyDescent="0.25">
      <c r="B27" s="4"/>
      <c r="C27" s="5"/>
      <c r="D27" s="4"/>
      <c r="E27" s="6"/>
    </row>
    <row r="28" spans="1:9" ht="18" customHeight="1" x14ac:dyDescent="0.25">
      <c r="B28" s="4"/>
      <c r="C28" s="5"/>
      <c r="D28" s="4"/>
      <c r="E28" s="6"/>
    </row>
    <row r="29" spans="1:9" ht="18" customHeight="1" x14ac:dyDescent="0.25">
      <c r="B29" s="4"/>
      <c r="C29" s="5"/>
      <c r="D29" s="4"/>
      <c r="E29" s="6"/>
    </row>
    <row r="30" spans="1:9" ht="18" customHeight="1" x14ac:dyDescent="0.25">
      <c r="B30" s="4"/>
      <c r="C30" s="5"/>
      <c r="D30" s="4"/>
      <c r="E30" s="6"/>
    </row>
    <row r="31" spans="1:9" ht="31.5" customHeight="1" thickBot="1" x14ac:dyDescent="0.3">
      <c r="B31" s="7" t="s">
        <v>10</v>
      </c>
      <c r="C31" s="8" t="s">
        <v>11</v>
      </c>
      <c r="D31" s="8" t="s">
        <v>6</v>
      </c>
      <c r="E31" s="50" t="s">
        <v>12</v>
      </c>
      <c r="F31" s="9" t="s">
        <v>13</v>
      </c>
      <c r="G31" s="10" t="s">
        <v>14</v>
      </c>
    </row>
    <row r="32" spans="1:9" x14ac:dyDescent="0.25">
      <c r="A32" s="5"/>
      <c r="B32" s="12">
        <f>D4</f>
        <v>30</v>
      </c>
      <c r="C32" s="13">
        <f>D6</f>
        <v>10000</v>
      </c>
      <c r="D32" s="13">
        <f>$D$7</f>
        <v>5000</v>
      </c>
      <c r="E32" s="14">
        <f>F32-C32-D32</f>
        <v>1275</v>
      </c>
      <c r="F32" s="52">
        <f t="shared" ref="F32:F63" si="0">+((C32+D32))*(1+$D$10)</f>
        <v>16275</v>
      </c>
      <c r="G32" s="53">
        <f>IF(B32=$D$5,C32,-10000)</f>
        <v>-10000</v>
      </c>
      <c r="H32" s="15"/>
      <c r="I32" s="15"/>
    </row>
    <row r="33" spans="1:9" x14ac:dyDescent="0.25">
      <c r="A33" s="5"/>
      <c r="B33" s="12">
        <f t="shared" ref="B33:B64" si="1">+B32+1</f>
        <v>31</v>
      </c>
      <c r="C33" s="13">
        <f>+F32</f>
        <v>16275</v>
      </c>
      <c r="D33" s="13">
        <f>D32</f>
        <v>5000</v>
      </c>
      <c r="E33" s="14">
        <f t="shared" ref="E33:E63" si="2">F33-C33-D33</f>
        <v>1808.375</v>
      </c>
      <c r="F33" s="52">
        <f t="shared" si="0"/>
        <v>23083.375</v>
      </c>
      <c r="G33" s="53">
        <f t="shared" ref="G33:G81" si="3">IF(B33=$D$5,C33,-10000)</f>
        <v>-10000</v>
      </c>
      <c r="H33" s="16"/>
      <c r="I33" s="16"/>
    </row>
    <row r="34" spans="1:9" x14ac:dyDescent="0.25">
      <c r="A34" s="5"/>
      <c r="B34" s="12">
        <f t="shared" si="1"/>
        <v>32</v>
      </c>
      <c r="C34" s="13">
        <f t="shared" ref="C34:C64" si="4">+F33</f>
        <v>23083.375</v>
      </c>
      <c r="D34" s="13">
        <f t="shared" ref="D34:D81" si="5">D33</f>
        <v>5000</v>
      </c>
      <c r="E34" s="14">
        <f t="shared" si="2"/>
        <v>2387.0868749999972</v>
      </c>
      <c r="F34" s="52">
        <f t="shared" si="0"/>
        <v>30470.461874999997</v>
      </c>
      <c r="G34" s="53">
        <f t="shared" si="3"/>
        <v>-10000</v>
      </c>
      <c r="H34" s="16"/>
      <c r="I34" s="16"/>
    </row>
    <row r="35" spans="1:9" x14ac:dyDescent="0.25">
      <c r="A35" s="5"/>
      <c r="B35" s="12">
        <f t="shared" si="1"/>
        <v>33</v>
      </c>
      <c r="C35" s="13">
        <f t="shared" si="4"/>
        <v>30470.461874999997</v>
      </c>
      <c r="D35" s="13">
        <f t="shared" si="5"/>
        <v>5000</v>
      </c>
      <c r="E35" s="14">
        <f t="shared" si="2"/>
        <v>3014.9892593749937</v>
      </c>
      <c r="F35" s="52">
        <f t="shared" si="0"/>
        <v>38485.451134374991</v>
      </c>
      <c r="G35" s="53">
        <f t="shared" si="3"/>
        <v>-10000</v>
      </c>
      <c r="H35" s="16"/>
      <c r="I35" s="16"/>
    </row>
    <row r="36" spans="1:9" x14ac:dyDescent="0.25">
      <c r="A36" s="5"/>
      <c r="B36" s="12">
        <f t="shared" si="1"/>
        <v>34</v>
      </c>
      <c r="C36" s="13">
        <f t="shared" si="4"/>
        <v>38485.451134374991</v>
      </c>
      <c r="D36" s="13">
        <f t="shared" si="5"/>
        <v>5000</v>
      </c>
      <c r="E36" s="14">
        <f t="shared" si="2"/>
        <v>3696.2633464218743</v>
      </c>
      <c r="F36" s="52">
        <f t="shared" si="0"/>
        <v>47181.714480796865</v>
      </c>
      <c r="G36" s="53">
        <f t="shared" si="3"/>
        <v>-10000</v>
      </c>
      <c r="H36" s="16"/>
      <c r="I36" s="16"/>
    </row>
    <row r="37" spans="1:9" x14ac:dyDescent="0.25">
      <c r="A37" s="5"/>
      <c r="B37" s="12">
        <f t="shared" si="1"/>
        <v>35</v>
      </c>
      <c r="C37" s="13">
        <f t="shared" si="4"/>
        <v>47181.714480796865</v>
      </c>
      <c r="D37" s="13">
        <f t="shared" si="5"/>
        <v>5000</v>
      </c>
      <c r="E37" s="14">
        <f t="shared" si="2"/>
        <v>4435.4457308677302</v>
      </c>
      <c r="F37" s="52">
        <f t="shared" si="0"/>
        <v>56617.160211664595</v>
      </c>
      <c r="G37" s="53">
        <f t="shared" si="3"/>
        <v>-10000</v>
      </c>
      <c r="H37" s="16"/>
      <c r="I37" s="16"/>
    </row>
    <row r="38" spans="1:9" x14ac:dyDescent="0.25">
      <c r="A38" s="5"/>
      <c r="B38" s="12">
        <f t="shared" si="1"/>
        <v>36</v>
      </c>
      <c r="C38" s="13">
        <f t="shared" si="4"/>
        <v>56617.160211664595</v>
      </c>
      <c r="D38" s="13">
        <f t="shared" si="5"/>
        <v>5000</v>
      </c>
      <c r="E38" s="14">
        <f t="shared" si="2"/>
        <v>5237.4586179914913</v>
      </c>
      <c r="F38" s="52">
        <f t="shared" si="0"/>
        <v>66854.618829656087</v>
      </c>
      <c r="G38" s="53">
        <f t="shared" si="3"/>
        <v>-10000</v>
      </c>
      <c r="H38" s="16"/>
      <c r="I38" s="16"/>
    </row>
    <row r="39" spans="1:9" x14ac:dyDescent="0.25">
      <c r="A39" s="5"/>
      <c r="B39" s="12">
        <f t="shared" si="1"/>
        <v>37</v>
      </c>
      <c r="C39" s="13">
        <f t="shared" si="4"/>
        <v>66854.618829656087</v>
      </c>
      <c r="D39" s="13">
        <f t="shared" si="5"/>
        <v>5000</v>
      </c>
      <c r="E39" s="14">
        <f t="shared" si="2"/>
        <v>6107.6426005207613</v>
      </c>
      <c r="F39" s="52">
        <f t="shared" si="0"/>
        <v>77962.261430176848</v>
      </c>
      <c r="G39" s="53">
        <f t="shared" si="3"/>
        <v>-10000</v>
      </c>
      <c r="H39" s="16"/>
      <c r="I39" s="16"/>
    </row>
    <row r="40" spans="1:9" x14ac:dyDescent="0.25">
      <c r="A40" s="5"/>
      <c r="B40" s="12">
        <f t="shared" si="1"/>
        <v>38</v>
      </c>
      <c r="C40" s="13">
        <f t="shared" si="4"/>
        <v>77962.261430176848</v>
      </c>
      <c r="D40" s="13">
        <f t="shared" si="5"/>
        <v>5000</v>
      </c>
      <c r="E40" s="14">
        <f t="shared" si="2"/>
        <v>7051.7922215650324</v>
      </c>
      <c r="F40" s="52">
        <f t="shared" si="0"/>
        <v>90014.05365174188</v>
      </c>
      <c r="G40" s="53">
        <f t="shared" si="3"/>
        <v>-10000</v>
      </c>
      <c r="H40" s="16"/>
      <c r="I40" s="16"/>
    </row>
    <row r="41" spans="1:9" x14ac:dyDescent="0.25">
      <c r="A41" s="5"/>
      <c r="B41" s="12">
        <f t="shared" si="1"/>
        <v>39</v>
      </c>
      <c r="C41" s="13">
        <f t="shared" si="4"/>
        <v>90014.05365174188</v>
      </c>
      <c r="D41" s="13">
        <f t="shared" si="5"/>
        <v>5000</v>
      </c>
      <c r="E41" s="14">
        <f t="shared" si="2"/>
        <v>8076.1945603980566</v>
      </c>
      <c r="F41" s="52">
        <f t="shared" si="0"/>
        <v>103090.24821213994</v>
      </c>
      <c r="G41" s="53">
        <f t="shared" si="3"/>
        <v>-10000</v>
      </c>
      <c r="H41" s="16"/>
      <c r="I41" s="16"/>
    </row>
    <row r="42" spans="1:9" x14ac:dyDescent="0.25">
      <c r="A42" s="5"/>
      <c r="B42" s="12">
        <f t="shared" si="1"/>
        <v>40</v>
      </c>
      <c r="C42" s="13">
        <f t="shared" si="4"/>
        <v>103090.24821213994</v>
      </c>
      <c r="D42" s="13">
        <f t="shared" si="5"/>
        <v>5000</v>
      </c>
      <c r="E42" s="14">
        <f t="shared" si="2"/>
        <v>9187.6710980318894</v>
      </c>
      <c r="F42" s="52">
        <f t="shared" si="0"/>
        <v>117277.91931017183</v>
      </c>
      <c r="G42" s="53">
        <f t="shared" si="3"/>
        <v>-10000</v>
      </c>
      <c r="H42" s="16"/>
      <c r="I42" s="16"/>
    </row>
    <row r="43" spans="1:9" x14ac:dyDescent="0.25">
      <c r="A43" s="5"/>
      <c r="B43" s="12">
        <f t="shared" si="1"/>
        <v>41</v>
      </c>
      <c r="C43" s="13">
        <f t="shared" si="4"/>
        <v>117277.91931017183</v>
      </c>
      <c r="D43" s="13">
        <f t="shared" si="5"/>
        <v>5000</v>
      </c>
      <c r="E43" s="14">
        <f t="shared" si="2"/>
        <v>10393.623141364602</v>
      </c>
      <c r="F43" s="52">
        <f t="shared" si="0"/>
        <v>132671.54245153643</v>
      </c>
      <c r="G43" s="53">
        <f t="shared" si="3"/>
        <v>-10000</v>
      </c>
      <c r="H43" s="16"/>
      <c r="I43" s="16"/>
    </row>
    <row r="44" spans="1:9" x14ac:dyDescent="0.25">
      <c r="A44" s="5"/>
      <c r="B44" s="12">
        <f t="shared" si="1"/>
        <v>42</v>
      </c>
      <c r="C44" s="13">
        <f t="shared" si="4"/>
        <v>132671.54245153643</v>
      </c>
      <c r="D44" s="13">
        <f t="shared" si="5"/>
        <v>5000</v>
      </c>
      <c r="E44" s="14">
        <f t="shared" si="2"/>
        <v>11702.081108380604</v>
      </c>
      <c r="F44" s="52">
        <f t="shared" si="0"/>
        <v>149373.62355991703</v>
      </c>
      <c r="G44" s="53">
        <f t="shared" si="3"/>
        <v>-10000</v>
      </c>
      <c r="H44" s="16"/>
      <c r="I44" s="16"/>
    </row>
    <row r="45" spans="1:9" x14ac:dyDescent="0.25">
      <c r="A45" s="5"/>
      <c r="B45" s="12">
        <f t="shared" si="1"/>
        <v>43</v>
      </c>
      <c r="C45" s="13">
        <f t="shared" si="4"/>
        <v>149373.62355991703</v>
      </c>
      <c r="D45" s="13">
        <f t="shared" si="5"/>
        <v>5000</v>
      </c>
      <c r="E45" s="14">
        <f t="shared" si="2"/>
        <v>13121.758002592949</v>
      </c>
      <c r="F45" s="52">
        <f t="shared" si="0"/>
        <v>167495.38156250998</v>
      </c>
      <c r="G45" s="53">
        <f t="shared" si="3"/>
        <v>-10000</v>
      </c>
      <c r="H45" s="16"/>
      <c r="I45" s="16"/>
    </row>
    <row r="46" spans="1:9" x14ac:dyDescent="0.25">
      <c r="A46" s="5"/>
      <c r="B46" s="12">
        <f t="shared" si="1"/>
        <v>44</v>
      </c>
      <c r="C46" s="13">
        <f t="shared" si="4"/>
        <v>167495.38156250998</v>
      </c>
      <c r="D46" s="13">
        <f t="shared" si="5"/>
        <v>5000</v>
      </c>
      <c r="E46" s="14">
        <f t="shared" si="2"/>
        <v>14662.107432813355</v>
      </c>
      <c r="F46" s="52">
        <f t="shared" si="0"/>
        <v>187157.48899532334</v>
      </c>
      <c r="G46" s="53">
        <f t="shared" si="3"/>
        <v>-10000</v>
      </c>
      <c r="H46" s="16"/>
      <c r="I46" s="16"/>
    </row>
    <row r="47" spans="1:9" x14ac:dyDescent="0.25">
      <c r="A47" s="5"/>
      <c r="B47" s="12">
        <f t="shared" si="1"/>
        <v>45</v>
      </c>
      <c r="C47" s="13">
        <f t="shared" si="4"/>
        <v>187157.48899532334</v>
      </c>
      <c r="D47" s="13">
        <f t="shared" si="5"/>
        <v>5000</v>
      </c>
      <c r="E47" s="14">
        <f t="shared" si="2"/>
        <v>16333.386564602464</v>
      </c>
      <c r="F47" s="52">
        <f t="shared" si="0"/>
        <v>208490.8755599258</v>
      </c>
      <c r="G47" s="53">
        <f t="shared" si="3"/>
        <v>-10000</v>
      </c>
      <c r="H47" s="16"/>
      <c r="I47" s="16"/>
    </row>
    <row r="48" spans="1:9" x14ac:dyDescent="0.25">
      <c r="A48" s="5"/>
      <c r="B48" s="12">
        <f t="shared" si="1"/>
        <v>46</v>
      </c>
      <c r="C48" s="13">
        <f t="shared" si="4"/>
        <v>208490.8755599258</v>
      </c>
      <c r="D48" s="13">
        <f t="shared" si="5"/>
        <v>5000</v>
      </c>
      <c r="E48" s="14">
        <f t="shared" si="2"/>
        <v>18146.724422593688</v>
      </c>
      <c r="F48" s="52">
        <f t="shared" si="0"/>
        <v>231637.59998251949</v>
      </c>
      <c r="G48" s="53">
        <f t="shared" si="3"/>
        <v>-10000</v>
      </c>
      <c r="H48" s="16"/>
      <c r="I48" s="16"/>
    </row>
    <row r="49" spans="1:9" x14ac:dyDescent="0.25">
      <c r="A49" s="5"/>
      <c r="B49" s="12">
        <f t="shared" si="1"/>
        <v>47</v>
      </c>
      <c r="C49" s="13">
        <f t="shared" si="4"/>
        <v>231637.59998251949</v>
      </c>
      <c r="D49" s="13">
        <f t="shared" si="5"/>
        <v>5000</v>
      </c>
      <c r="E49" s="14">
        <f t="shared" si="2"/>
        <v>20114.195998514158</v>
      </c>
      <c r="F49" s="52">
        <f t="shared" si="0"/>
        <v>256751.79598103365</v>
      </c>
      <c r="G49" s="53">
        <f t="shared" si="3"/>
        <v>-10000</v>
      </c>
      <c r="H49" s="16"/>
      <c r="I49" s="16"/>
    </row>
    <row r="50" spans="1:9" x14ac:dyDescent="0.25">
      <c r="A50" s="5"/>
      <c r="B50" s="12">
        <f t="shared" si="1"/>
        <v>48</v>
      </c>
      <c r="C50" s="13">
        <f t="shared" si="4"/>
        <v>256751.79598103365</v>
      </c>
      <c r="D50" s="13">
        <f t="shared" si="5"/>
        <v>5000</v>
      </c>
      <c r="E50" s="14">
        <f t="shared" si="2"/>
        <v>22248.902658387844</v>
      </c>
      <c r="F50" s="52">
        <f t="shared" si="0"/>
        <v>284000.69863942149</v>
      </c>
      <c r="G50" s="53">
        <f t="shared" si="3"/>
        <v>-10000</v>
      </c>
      <c r="H50" s="16"/>
      <c r="I50" s="16"/>
    </row>
    <row r="51" spans="1:9" x14ac:dyDescent="0.25">
      <c r="A51" s="5"/>
      <c r="B51" s="12">
        <f t="shared" si="1"/>
        <v>49</v>
      </c>
      <c r="C51" s="13">
        <f t="shared" si="4"/>
        <v>284000.69863942149</v>
      </c>
      <c r="D51" s="13">
        <f t="shared" si="5"/>
        <v>5000</v>
      </c>
      <c r="E51" s="14">
        <f t="shared" si="2"/>
        <v>24565.05938435084</v>
      </c>
      <c r="F51" s="52">
        <f t="shared" si="0"/>
        <v>313565.75802377233</v>
      </c>
      <c r="G51" s="53">
        <f t="shared" si="3"/>
        <v>-10000</v>
      </c>
      <c r="H51" s="16"/>
      <c r="I51" s="16"/>
    </row>
    <row r="52" spans="1:9" x14ac:dyDescent="0.25">
      <c r="A52" s="5"/>
      <c r="B52" s="12">
        <f t="shared" si="1"/>
        <v>50</v>
      </c>
      <c r="C52" s="13">
        <f t="shared" si="4"/>
        <v>313565.75802377233</v>
      </c>
      <c r="D52" s="13">
        <f t="shared" si="5"/>
        <v>5000</v>
      </c>
      <c r="E52" s="14">
        <f t="shared" si="2"/>
        <v>27078.089432020613</v>
      </c>
      <c r="F52" s="52">
        <f t="shared" si="0"/>
        <v>345643.84745579294</v>
      </c>
      <c r="G52" s="53">
        <f t="shared" si="3"/>
        <v>-10000</v>
      </c>
      <c r="H52" s="16"/>
      <c r="I52" s="16"/>
    </row>
    <row r="53" spans="1:9" x14ac:dyDescent="0.25">
      <c r="A53" s="5"/>
      <c r="B53" s="12">
        <f t="shared" si="1"/>
        <v>51</v>
      </c>
      <c r="C53" s="13">
        <f t="shared" si="4"/>
        <v>345643.84745579294</v>
      </c>
      <c r="D53" s="13">
        <f t="shared" si="5"/>
        <v>5000</v>
      </c>
      <c r="E53" s="14">
        <f t="shared" si="2"/>
        <v>29804.727033742412</v>
      </c>
      <c r="F53" s="52">
        <f t="shared" si="0"/>
        <v>380448.57448953536</v>
      </c>
      <c r="G53" s="53">
        <f t="shared" si="3"/>
        <v>-10000</v>
      </c>
      <c r="H53" s="16"/>
      <c r="I53" s="16"/>
    </row>
    <row r="54" spans="1:9" x14ac:dyDescent="0.25">
      <c r="A54" s="5"/>
      <c r="B54" s="12">
        <f t="shared" si="1"/>
        <v>52</v>
      </c>
      <c r="C54" s="13">
        <f t="shared" si="4"/>
        <v>380448.57448953536</v>
      </c>
      <c r="D54" s="13">
        <f t="shared" si="5"/>
        <v>5000</v>
      </c>
      <c r="E54" s="14">
        <f t="shared" si="2"/>
        <v>32763.128831610491</v>
      </c>
      <c r="F54" s="52">
        <f t="shared" si="0"/>
        <v>418211.70332114585</v>
      </c>
      <c r="G54" s="53">
        <f t="shared" si="3"/>
        <v>-10000</v>
      </c>
      <c r="H54" s="16"/>
      <c r="I54" s="16"/>
    </row>
    <row r="55" spans="1:9" x14ac:dyDescent="0.25">
      <c r="A55" s="5"/>
      <c r="B55" s="12">
        <f t="shared" si="1"/>
        <v>53</v>
      </c>
      <c r="C55" s="13">
        <f t="shared" si="4"/>
        <v>418211.70332114585</v>
      </c>
      <c r="D55" s="13">
        <f t="shared" si="5"/>
        <v>5000</v>
      </c>
      <c r="E55" s="14">
        <f t="shared" si="2"/>
        <v>35972.994782297406</v>
      </c>
      <c r="F55" s="52">
        <f t="shared" si="0"/>
        <v>459184.69810344325</v>
      </c>
      <c r="G55" s="53">
        <f t="shared" si="3"/>
        <v>-10000</v>
      </c>
      <c r="H55" s="16"/>
      <c r="I55" s="16"/>
    </row>
    <row r="56" spans="1:9" x14ac:dyDescent="0.25">
      <c r="A56" s="5"/>
      <c r="B56" s="12">
        <f t="shared" si="1"/>
        <v>54</v>
      </c>
      <c r="C56" s="13">
        <f t="shared" si="4"/>
        <v>459184.69810344325</v>
      </c>
      <c r="D56" s="13">
        <f t="shared" si="5"/>
        <v>5000</v>
      </c>
      <c r="E56" s="14">
        <f t="shared" si="2"/>
        <v>39455.699338792649</v>
      </c>
      <c r="F56" s="52">
        <f t="shared" si="0"/>
        <v>503640.3974422359</v>
      </c>
      <c r="G56" s="53">
        <f t="shared" si="3"/>
        <v>-10000</v>
      </c>
      <c r="H56" s="16"/>
      <c r="I56" s="16"/>
    </row>
    <row r="57" spans="1:9" x14ac:dyDescent="0.25">
      <c r="A57" s="5"/>
      <c r="B57" s="12">
        <f t="shared" si="1"/>
        <v>55</v>
      </c>
      <c r="C57" s="13">
        <f t="shared" si="4"/>
        <v>503640.3974422359</v>
      </c>
      <c r="D57" s="13">
        <f t="shared" si="5"/>
        <v>5000</v>
      </c>
      <c r="E57" s="14">
        <f t="shared" si="2"/>
        <v>43234.433782590029</v>
      </c>
      <c r="F57" s="52">
        <f t="shared" si="0"/>
        <v>551874.83122482593</v>
      </c>
      <c r="G57" s="53">
        <f t="shared" si="3"/>
        <v>-10000</v>
      </c>
      <c r="H57" s="16"/>
      <c r="I57" s="16"/>
    </row>
    <row r="58" spans="1:9" x14ac:dyDescent="0.25">
      <c r="A58" s="5"/>
      <c r="B58" s="12">
        <f t="shared" si="1"/>
        <v>56</v>
      </c>
      <c r="C58" s="13">
        <f t="shared" si="4"/>
        <v>551874.83122482593</v>
      </c>
      <c r="D58" s="13">
        <f t="shared" si="5"/>
        <v>5000</v>
      </c>
      <c r="E58" s="14">
        <f t="shared" si="2"/>
        <v>47334.360654110205</v>
      </c>
      <c r="F58" s="52">
        <f t="shared" si="0"/>
        <v>604209.19187893614</v>
      </c>
      <c r="G58" s="53">
        <f t="shared" si="3"/>
        <v>-10000</v>
      </c>
      <c r="H58" s="16"/>
      <c r="I58" s="16"/>
    </row>
    <row r="59" spans="1:9" x14ac:dyDescent="0.25">
      <c r="A59" s="5"/>
      <c r="B59" s="12">
        <f t="shared" si="1"/>
        <v>57</v>
      </c>
      <c r="C59" s="13">
        <f t="shared" si="4"/>
        <v>604209.19187893614</v>
      </c>
      <c r="D59" s="13">
        <f t="shared" si="5"/>
        <v>5000</v>
      </c>
      <c r="E59" s="14">
        <f t="shared" si="2"/>
        <v>51782.781309709535</v>
      </c>
      <c r="F59" s="52">
        <f t="shared" si="0"/>
        <v>660991.97318864567</v>
      </c>
      <c r="G59" s="53">
        <f t="shared" si="3"/>
        <v>-10000</v>
      </c>
      <c r="H59" s="16"/>
      <c r="I59" s="16"/>
    </row>
    <row r="60" spans="1:9" x14ac:dyDescent="0.25">
      <c r="A60" s="5"/>
      <c r="B60" s="12">
        <f t="shared" si="1"/>
        <v>58</v>
      </c>
      <c r="C60" s="13">
        <f t="shared" si="4"/>
        <v>660991.97318864567</v>
      </c>
      <c r="D60" s="13">
        <f t="shared" si="5"/>
        <v>5000</v>
      </c>
      <c r="E60" s="14">
        <f t="shared" si="2"/>
        <v>56609.317721034866</v>
      </c>
      <c r="F60" s="52">
        <f t="shared" si="0"/>
        <v>722601.29090968054</v>
      </c>
      <c r="G60" s="53">
        <f t="shared" si="3"/>
        <v>-10000</v>
      </c>
      <c r="H60" s="16"/>
      <c r="I60" s="16"/>
    </row>
    <row r="61" spans="1:9" x14ac:dyDescent="0.25">
      <c r="A61" s="5"/>
      <c r="B61" s="12">
        <f t="shared" si="1"/>
        <v>59</v>
      </c>
      <c r="C61" s="13">
        <f t="shared" si="4"/>
        <v>722601.29090968054</v>
      </c>
      <c r="D61" s="13">
        <f t="shared" si="5"/>
        <v>5000</v>
      </c>
      <c r="E61" s="14">
        <f t="shared" si="2"/>
        <v>61846.109727322822</v>
      </c>
      <c r="F61" s="52">
        <f t="shared" si="0"/>
        <v>789447.40063700336</v>
      </c>
      <c r="G61" s="53">
        <f t="shared" si="3"/>
        <v>-10000</v>
      </c>
      <c r="H61" s="16"/>
      <c r="I61" s="16"/>
    </row>
    <row r="62" spans="1:9" x14ac:dyDescent="0.25">
      <c r="A62" s="5"/>
      <c r="B62" s="12">
        <f t="shared" si="1"/>
        <v>60</v>
      </c>
      <c r="C62" s="13">
        <f t="shared" si="4"/>
        <v>789447.40063700336</v>
      </c>
      <c r="D62" s="13">
        <f t="shared" si="5"/>
        <v>5000</v>
      </c>
      <c r="E62" s="14">
        <f t="shared" si="2"/>
        <v>67528.029054145212</v>
      </c>
      <c r="F62" s="52">
        <f t="shared" si="0"/>
        <v>861975.42969114857</v>
      </c>
      <c r="G62" s="53">
        <f t="shared" si="3"/>
        <v>789447.40063700336</v>
      </c>
      <c r="H62" s="16"/>
      <c r="I62" s="16"/>
    </row>
    <row r="63" spans="1:9" x14ac:dyDescent="0.25">
      <c r="A63" s="5"/>
      <c r="B63" s="12">
        <f t="shared" si="1"/>
        <v>61</v>
      </c>
      <c r="C63" s="13">
        <f t="shared" si="4"/>
        <v>861975.42969114857</v>
      </c>
      <c r="D63" s="13">
        <f t="shared" si="5"/>
        <v>5000</v>
      </c>
      <c r="E63" s="14">
        <f t="shared" si="2"/>
        <v>73692.911523747607</v>
      </c>
      <c r="F63" s="52">
        <f t="shared" si="0"/>
        <v>940668.34121489618</v>
      </c>
      <c r="G63" s="53">
        <f t="shared" si="3"/>
        <v>-10000</v>
      </c>
      <c r="H63" s="16"/>
      <c r="I63" s="16"/>
    </row>
    <row r="64" spans="1:9" x14ac:dyDescent="0.25">
      <c r="A64" s="5"/>
      <c r="B64" s="12">
        <f t="shared" si="1"/>
        <v>62</v>
      </c>
      <c r="C64" s="13">
        <f t="shared" si="4"/>
        <v>940668.34121489618</v>
      </c>
      <c r="D64" s="13">
        <f t="shared" si="5"/>
        <v>5000</v>
      </c>
      <c r="E64" s="14">
        <f t="shared" ref="E64:E81" si="6">F64-C64-D64</f>
        <v>80381.809003266157</v>
      </c>
      <c r="F64" s="52">
        <f t="shared" ref="F64:F81" si="7">+((C64+D64))*(1+$D$10)</f>
        <v>1026050.1502181623</v>
      </c>
      <c r="G64" s="53">
        <f t="shared" si="3"/>
        <v>-10000</v>
      </c>
      <c r="H64" s="16"/>
      <c r="I64" s="16"/>
    </row>
    <row r="65" spans="1:9" x14ac:dyDescent="0.25">
      <c r="A65" s="5"/>
      <c r="B65" s="12">
        <f t="shared" ref="B65:B81" si="8">+B64+1</f>
        <v>63</v>
      </c>
      <c r="C65" s="13">
        <f t="shared" ref="C65:C81" si="9">+F64</f>
        <v>1026050.1502181623</v>
      </c>
      <c r="D65" s="13">
        <f t="shared" si="5"/>
        <v>5000</v>
      </c>
      <c r="E65" s="14">
        <f t="shared" si="6"/>
        <v>87639.262768543675</v>
      </c>
      <c r="F65" s="52">
        <f t="shared" si="7"/>
        <v>1118689.412986706</v>
      </c>
      <c r="G65" s="53">
        <f t="shared" si="3"/>
        <v>-10000</v>
      </c>
      <c r="H65" s="16"/>
      <c r="I65" s="16"/>
    </row>
    <row r="66" spans="1:9" x14ac:dyDescent="0.25">
      <c r="A66" s="5"/>
      <c r="B66" s="12">
        <f t="shared" si="8"/>
        <v>64</v>
      </c>
      <c r="C66" s="13">
        <f t="shared" si="9"/>
        <v>1118689.412986706</v>
      </c>
      <c r="D66" s="13">
        <f t="shared" si="5"/>
        <v>5000</v>
      </c>
      <c r="E66" s="14">
        <f t="shared" si="6"/>
        <v>95513.600103870034</v>
      </c>
      <c r="F66" s="52">
        <f t="shared" si="7"/>
        <v>1219203.013090576</v>
      </c>
      <c r="G66" s="53">
        <f t="shared" si="3"/>
        <v>-10000</v>
      </c>
      <c r="H66" s="16"/>
      <c r="I66" s="16"/>
    </row>
    <row r="67" spans="1:9" x14ac:dyDescent="0.25">
      <c r="A67" s="5"/>
      <c r="B67" s="12">
        <f t="shared" si="8"/>
        <v>65</v>
      </c>
      <c r="C67" s="13">
        <f t="shared" si="9"/>
        <v>1219203.013090576</v>
      </c>
      <c r="D67" s="13">
        <f t="shared" si="5"/>
        <v>5000</v>
      </c>
      <c r="E67" s="14">
        <f t="shared" si="6"/>
        <v>104057.25611269893</v>
      </c>
      <c r="F67" s="52">
        <f t="shared" si="7"/>
        <v>1328260.269203275</v>
      </c>
      <c r="G67" s="53">
        <f t="shared" si="3"/>
        <v>-10000</v>
      </c>
      <c r="H67" s="16"/>
      <c r="I67" s="16"/>
    </row>
    <row r="68" spans="1:9" x14ac:dyDescent="0.25">
      <c r="A68" s="5"/>
      <c r="B68" s="12">
        <f t="shared" si="8"/>
        <v>66</v>
      </c>
      <c r="C68" s="13">
        <f t="shared" si="9"/>
        <v>1328260.269203275</v>
      </c>
      <c r="D68" s="13">
        <f t="shared" si="5"/>
        <v>5000</v>
      </c>
      <c r="E68" s="14">
        <f t="shared" si="6"/>
        <v>113327.1228822784</v>
      </c>
      <c r="F68" s="52">
        <f t="shared" si="7"/>
        <v>1446587.3920855534</v>
      </c>
      <c r="G68" s="53">
        <f t="shared" si="3"/>
        <v>-10000</v>
      </c>
      <c r="H68" s="16"/>
      <c r="I68" s="16"/>
    </row>
    <row r="69" spans="1:9" x14ac:dyDescent="0.25">
      <c r="A69" s="5"/>
      <c r="B69" s="12">
        <f t="shared" si="8"/>
        <v>67</v>
      </c>
      <c r="C69" s="13">
        <f t="shared" si="9"/>
        <v>1446587.3920855534</v>
      </c>
      <c r="D69" s="13">
        <f t="shared" si="5"/>
        <v>5000</v>
      </c>
      <c r="E69" s="14">
        <f t="shared" si="6"/>
        <v>123384.92832727195</v>
      </c>
      <c r="F69" s="52">
        <f t="shared" si="7"/>
        <v>1574972.3204128253</v>
      </c>
      <c r="G69" s="53">
        <f t="shared" si="3"/>
        <v>-10000</v>
      </c>
      <c r="H69" s="16"/>
      <c r="I69" s="16"/>
    </row>
    <row r="70" spans="1:9" x14ac:dyDescent="0.25">
      <c r="A70" s="5"/>
      <c r="B70" s="12">
        <f t="shared" si="8"/>
        <v>68</v>
      </c>
      <c r="C70" s="13">
        <f t="shared" si="9"/>
        <v>1574972.3204128253</v>
      </c>
      <c r="D70" s="13">
        <f t="shared" si="5"/>
        <v>5000</v>
      </c>
      <c r="E70" s="14">
        <f t="shared" si="6"/>
        <v>134297.64723509015</v>
      </c>
      <c r="F70" s="52">
        <f t="shared" si="7"/>
        <v>1714269.9676479155</v>
      </c>
      <c r="G70" s="53">
        <f t="shared" si="3"/>
        <v>-10000</v>
      </c>
      <c r="H70" s="16"/>
      <c r="I70" s="16"/>
    </row>
    <row r="71" spans="1:9" x14ac:dyDescent="0.25">
      <c r="A71" s="5"/>
      <c r="B71" s="12">
        <f t="shared" si="8"/>
        <v>69</v>
      </c>
      <c r="C71" s="13">
        <f t="shared" si="9"/>
        <v>1714269.9676479155</v>
      </c>
      <c r="D71" s="13">
        <f t="shared" si="5"/>
        <v>5000</v>
      </c>
      <c r="E71" s="14">
        <f t="shared" si="6"/>
        <v>146137.94725007284</v>
      </c>
      <c r="F71" s="52">
        <f t="shared" si="7"/>
        <v>1865407.9148979883</v>
      </c>
      <c r="G71" s="53">
        <f t="shared" si="3"/>
        <v>-10000</v>
      </c>
      <c r="H71" s="16"/>
      <c r="I71" s="16"/>
    </row>
    <row r="72" spans="1:9" x14ac:dyDescent="0.25">
      <c r="A72" s="5"/>
      <c r="B72" s="12">
        <f t="shared" si="8"/>
        <v>70</v>
      </c>
      <c r="C72" s="13">
        <f t="shared" si="9"/>
        <v>1865407.9148979883</v>
      </c>
      <c r="D72" s="13">
        <f t="shared" si="5"/>
        <v>5000</v>
      </c>
      <c r="E72" s="14">
        <f t="shared" si="6"/>
        <v>158984.67276632902</v>
      </c>
      <c r="F72" s="52">
        <f t="shared" si="7"/>
        <v>2029392.5876643173</v>
      </c>
      <c r="G72" s="53">
        <f t="shared" si="3"/>
        <v>-10000</v>
      </c>
      <c r="H72" s="16"/>
      <c r="I72" s="16"/>
    </row>
    <row r="73" spans="1:9" x14ac:dyDescent="0.25">
      <c r="A73" s="5"/>
      <c r="B73" s="12">
        <f t="shared" si="8"/>
        <v>71</v>
      </c>
      <c r="C73" s="13">
        <f t="shared" si="9"/>
        <v>2029392.5876643173</v>
      </c>
      <c r="D73" s="13">
        <f t="shared" si="5"/>
        <v>5000</v>
      </c>
      <c r="E73" s="14">
        <f t="shared" si="6"/>
        <v>172923.36995146703</v>
      </c>
      <c r="F73" s="52">
        <f t="shared" si="7"/>
        <v>2207315.9576157844</v>
      </c>
      <c r="G73" s="53">
        <f t="shared" si="3"/>
        <v>-10000</v>
      </c>
      <c r="H73" s="16"/>
      <c r="I73" s="16"/>
    </row>
    <row r="74" spans="1:9" x14ac:dyDescent="0.25">
      <c r="A74" s="5"/>
      <c r="B74" s="12">
        <f t="shared" si="8"/>
        <v>72</v>
      </c>
      <c r="C74" s="13">
        <f t="shared" si="9"/>
        <v>2207315.9576157844</v>
      </c>
      <c r="D74" s="13">
        <f t="shared" si="5"/>
        <v>5000</v>
      </c>
      <c r="E74" s="14">
        <f t="shared" si="6"/>
        <v>188046.85639734147</v>
      </c>
      <c r="F74" s="52">
        <f t="shared" si="7"/>
        <v>2400362.8140131258</v>
      </c>
      <c r="G74" s="53">
        <f t="shared" si="3"/>
        <v>-10000</v>
      </c>
      <c r="H74" s="16"/>
      <c r="I74" s="16"/>
    </row>
    <row r="75" spans="1:9" x14ac:dyDescent="0.25">
      <c r="A75" s="5"/>
      <c r="B75" s="12">
        <f t="shared" si="8"/>
        <v>73</v>
      </c>
      <c r="C75" s="13">
        <f t="shared" si="9"/>
        <v>2400362.8140131258</v>
      </c>
      <c r="D75" s="13">
        <f t="shared" si="5"/>
        <v>5000</v>
      </c>
      <c r="E75" s="14">
        <f t="shared" si="6"/>
        <v>204455.83919111546</v>
      </c>
      <c r="F75" s="52">
        <f t="shared" si="7"/>
        <v>2609818.6532042413</v>
      </c>
      <c r="G75" s="53">
        <f t="shared" si="3"/>
        <v>-10000</v>
      </c>
      <c r="H75" s="16"/>
      <c r="I75" s="16"/>
    </row>
    <row r="76" spans="1:9" x14ac:dyDescent="0.25">
      <c r="A76" s="5"/>
      <c r="B76" s="12">
        <f t="shared" si="8"/>
        <v>74</v>
      </c>
      <c r="C76" s="13">
        <f t="shared" si="9"/>
        <v>2609818.6532042413</v>
      </c>
      <c r="D76" s="13">
        <f t="shared" si="5"/>
        <v>5000</v>
      </c>
      <c r="E76" s="14">
        <f t="shared" si="6"/>
        <v>222259.58552236063</v>
      </c>
      <c r="F76" s="52">
        <f t="shared" si="7"/>
        <v>2837078.2387266019</v>
      </c>
      <c r="G76" s="53">
        <f t="shared" si="3"/>
        <v>-10000</v>
      </c>
      <c r="H76" s="16"/>
      <c r="I76" s="16"/>
    </row>
    <row r="77" spans="1:9" x14ac:dyDescent="0.25">
      <c r="A77" s="5"/>
      <c r="B77" s="12">
        <f t="shared" si="8"/>
        <v>75</v>
      </c>
      <c r="C77" s="13">
        <f t="shared" si="9"/>
        <v>2837078.2387266019</v>
      </c>
      <c r="D77" s="13">
        <f t="shared" si="5"/>
        <v>5000</v>
      </c>
      <c r="E77" s="14">
        <f t="shared" si="6"/>
        <v>241576.65029176092</v>
      </c>
      <c r="F77" s="52">
        <f t="shared" si="7"/>
        <v>3083654.8890183629</v>
      </c>
      <c r="G77" s="53">
        <f t="shared" si="3"/>
        <v>-10000</v>
      </c>
      <c r="H77" s="16"/>
      <c r="I77" s="16"/>
    </row>
    <row r="78" spans="1:9" x14ac:dyDescent="0.25">
      <c r="A78" s="5"/>
      <c r="B78" s="12">
        <f t="shared" si="8"/>
        <v>76</v>
      </c>
      <c r="C78" s="13">
        <f t="shared" si="9"/>
        <v>3083654.8890183629</v>
      </c>
      <c r="D78" s="13">
        <f t="shared" si="5"/>
        <v>5000</v>
      </c>
      <c r="E78" s="14">
        <f t="shared" si="6"/>
        <v>262535.66556656081</v>
      </c>
      <c r="F78" s="52">
        <f t="shared" si="7"/>
        <v>3351190.5545849237</v>
      </c>
      <c r="G78" s="53">
        <f t="shared" si="3"/>
        <v>-10000</v>
      </c>
      <c r="H78" s="16"/>
      <c r="I78" s="16"/>
    </row>
    <row r="79" spans="1:9" x14ac:dyDescent="0.25">
      <c r="A79" s="5"/>
      <c r="B79" s="12">
        <f t="shared" si="8"/>
        <v>77</v>
      </c>
      <c r="C79" s="13">
        <f t="shared" si="9"/>
        <v>3351190.5545849237</v>
      </c>
      <c r="D79" s="13">
        <f t="shared" si="5"/>
        <v>5000</v>
      </c>
      <c r="E79" s="14">
        <f t="shared" si="6"/>
        <v>285276.19713971857</v>
      </c>
      <c r="F79" s="52">
        <f t="shared" si="7"/>
        <v>3641466.7517246422</v>
      </c>
      <c r="G79" s="53">
        <f t="shared" si="3"/>
        <v>-10000</v>
      </c>
      <c r="H79" s="16"/>
      <c r="I79" s="16"/>
    </row>
    <row r="80" spans="1:9" x14ac:dyDescent="0.25">
      <c r="A80" s="5"/>
      <c r="B80" s="12">
        <f t="shared" si="8"/>
        <v>78</v>
      </c>
      <c r="C80" s="13">
        <f t="shared" si="9"/>
        <v>3641466.7517246422</v>
      </c>
      <c r="D80" s="13">
        <f t="shared" si="5"/>
        <v>5000</v>
      </c>
      <c r="E80" s="14">
        <f t="shared" si="6"/>
        <v>309949.67389659444</v>
      </c>
      <c r="F80" s="52">
        <f t="shared" si="7"/>
        <v>3956416.4256212367</v>
      </c>
      <c r="G80" s="53">
        <f t="shared" si="3"/>
        <v>-10000</v>
      </c>
      <c r="H80" s="16"/>
      <c r="I80" s="16"/>
    </row>
    <row r="81" spans="1:9" x14ac:dyDescent="0.25">
      <c r="A81" s="5"/>
      <c r="B81" s="12">
        <f t="shared" si="8"/>
        <v>79</v>
      </c>
      <c r="C81" s="13">
        <f t="shared" si="9"/>
        <v>3956416.4256212367</v>
      </c>
      <c r="D81" s="13">
        <f t="shared" si="5"/>
        <v>5000</v>
      </c>
      <c r="E81" s="14">
        <f t="shared" si="6"/>
        <v>336720.39617780503</v>
      </c>
      <c r="F81" s="52">
        <f t="shared" si="7"/>
        <v>4298136.8217990417</v>
      </c>
      <c r="G81" s="53">
        <f t="shared" si="3"/>
        <v>-10000</v>
      </c>
      <c r="H81" s="16"/>
      <c r="I81" s="16"/>
    </row>
    <row r="82" spans="1:9" x14ac:dyDescent="0.25">
      <c r="B82" s="3"/>
      <c r="C82" s="3"/>
      <c r="D82" s="3"/>
    </row>
    <row r="83" spans="1:9" ht="15" customHeight="1" x14ac:dyDescent="0.25">
      <c r="B83" s="3"/>
      <c r="C83" s="3"/>
      <c r="D83" s="3"/>
    </row>
    <row r="84" spans="1:9" x14ac:dyDescent="0.25">
      <c r="B84" s="3"/>
      <c r="C84" s="3"/>
      <c r="D84" s="3"/>
    </row>
    <row r="85" spans="1:9" x14ac:dyDescent="0.25">
      <c r="B85" s="3"/>
      <c r="C85" s="3"/>
      <c r="D85" s="3"/>
    </row>
    <row r="86" spans="1:9" x14ac:dyDescent="0.25">
      <c r="B86" s="3"/>
      <c r="C86" s="3"/>
      <c r="D86" s="3"/>
    </row>
    <row r="87" spans="1:9" ht="21" customHeight="1" x14ac:dyDescent="0.25">
      <c r="B87" s="3"/>
      <c r="C87" s="3"/>
      <c r="D87" s="3"/>
    </row>
    <row r="88" spans="1:9" x14ac:dyDescent="0.25">
      <c r="B88" s="3"/>
      <c r="C88" s="3"/>
      <c r="D88" s="3"/>
    </row>
    <row r="89" spans="1:9" x14ac:dyDescent="0.25">
      <c r="B89" s="3"/>
      <c r="C89" s="3"/>
      <c r="D89" s="3"/>
    </row>
    <row r="90" spans="1:9" x14ac:dyDescent="0.25">
      <c r="B90" s="3"/>
      <c r="C90" s="3"/>
      <c r="D90" s="3"/>
    </row>
    <row r="91" spans="1:9" x14ac:dyDescent="0.25">
      <c r="B91" s="3"/>
      <c r="C91" s="3"/>
      <c r="D91" s="3"/>
    </row>
    <row r="92" spans="1:9" x14ac:dyDescent="0.25">
      <c r="B92" s="3"/>
      <c r="C92" s="3"/>
      <c r="D92" s="3"/>
    </row>
    <row r="93" spans="1:9" x14ac:dyDescent="0.25">
      <c r="B93" s="3"/>
      <c r="C93" s="3"/>
      <c r="D93" s="3"/>
    </row>
    <row r="94" spans="1:9" x14ac:dyDescent="0.25">
      <c r="B94" s="3"/>
      <c r="C94" s="3"/>
      <c r="D94" s="3"/>
    </row>
    <row r="95" spans="1:9" x14ac:dyDescent="0.25">
      <c r="B95" s="3"/>
      <c r="C95" s="3"/>
      <c r="D95" s="3"/>
    </row>
    <row r="96" spans="1:9" x14ac:dyDescent="0.25">
      <c r="B96" s="3"/>
      <c r="C96" s="3"/>
      <c r="D96" s="3"/>
    </row>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sheetData>
  <sheetProtection algorithmName="SHA-512" hashValue="TLJh3d4Dm3G9U8a1BmxZVlEnjr8fvtmHLTIzpzofdFAQGvn5oi/qma7cXx/QOn+UsErShDtfGD6EzyiczhFvXg==" saltValue="SxXuDL08wTI1958j0oCnMg==" spinCount="100000" sheet="1" objects="1" scenarios="1"/>
  <mergeCells count="11">
    <mergeCell ref="B10:C10"/>
    <mergeCell ref="B9:C9"/>
    <mergeCell ref="B2:H2"/>
    <mergeCell ref="B3:D3"/>
    <mergeCell ref="B5:C5"/>
    <mergeCell ref="B6:C6"/>
    <mergeCell ref="B4:C4"/>
    <mergeCell ref="B7:C7"/>
    <mergeCell ref="B8:C8"/>
    <mergeCell ref="F4:F5"/>
    <mergeCell ref="F6:F7"/>
  </mergeCells>
  <conditionalFormatting sqref="B9 D9">
    <cfRule type="expression" dxfId="3" priority="7">
      <formula>OR($D$8="Aggressive",$D$8="Moderately Aggressive",$D$8="Balanced",$D$8="Conservative")</formula>
    </cfRule>
  </conditionalFormatting>
  <dataValidations count="2">
    <dataValidation type="list" allowBlank="1" showInputMessage="1" showErrorMessage="1" sqref="D8" xr:uid="{2F7EC3AA-7E22-4151-8847-66326B8EF48D}">
      <formula1>"Aggressive,Moderately Aggressive,Balanced,Conservative,Custom"</formula1>
    </dataValidation>
    <dataValidation type="whole" operator="greaterThan" allowBlank="1" showInputMessage="1" showErrorMessage="1" errorTitle="Invalid Freedom Age" error="Age at financial freedom must be greater than current age" sqref="D5" xr:uid="{28A1FD92-8A8A-43DE-BE59-A6C17301176F}">
      <formula1>D4</formula1>
    </dataValidation>
  </dataValidations>
  <pageMargins left="0.7" right="0.7" top="0.75" bottom="0.75" header="0.3" footer="0.3"/>
  <pageSetup fitToHeight="2"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845AB-9D13-4721-A3E1-FE48788205AA}">
  <sheetPr codeName="Sheet4">
    <pageSetUpPr fitToPage="1"/>
  </sheetPr>
  <dimension ref="A1:R95"/>
  <sheetViews>
    <sheetView zoomScale="130" zoomScaleNormal="130" workbookViewId="0">
      <selection activeCell="B9" sqref="B9:D10"/>
    </sheetView>
  </sheetViews>
  <sheetFormatPr defaultColWidth="9" defaultRowHeight="15" x14ac:dyDescent="0.25"/>
  <cols>
    <col min="1" max="1" width="10.7109375" style="3" customWidth="1"/>
    <col min="2" max="2" width="16.85546875" style="3" customWidth="1"/>
    <col min="3" max="3" width="23" style="3" customWidth="1"/>
    <col min="4" max="4" width="16" style="3" customWidth="1"/>
    <col min="5" max="5" width="12.85546875" style="3" customWidth="1"/>
    <col min="6" max="6" width="20" style="3" customWidth="1"/>
    <col min="7" max="7" width="15" style="3" customWidth="1"/>
    <col min="8" max="8" width="8" style="3" customWidth="1"/>
    <col min="9" max="9" width="14.85546875" style="3" customWidth="1"/>
    <col min="10" max="10" width="9" style="3"/>
    <col min="11" max="11" width="7.85546875" style="3" customWidth="1"/>
    <col min="12" max="12" width="10.28515625" style="3" hidden="1" customWidth="1"/>
    <col min="13" max="13" width="11.5703125" style="3" hidden="1" customWidth="1"/>
    <col min="14" max="17" width="9" style="3"/>
    <col min="18" max="18" width="10.85546875" style="3" bestFit="1" customWidth="1"/>
    <col min="19" max="16384" width="9" style="3"/>
  </cols>
  <sheetData>
    <row r="1" spans="1:13" ht="54" customHeight="1" x14ac:dyDescent="0.25">
      <c r="G1" s="42"/>
      <c r="H1" s="42"/>
      <c r="I1" s="42"/>
    </row>
    <row r="2" spans="1:13" ht="16.5" customHeight="1" x14ac:dyDescent="0.25">
      <c r="B2" s="62" t="s">
        <v>15</v>
      </c>
      <c r="C2" s="62"/>
      <c r="D2" s="62"/>
      <c r="F2" s="64" t="s">
        <v>16</v>
      </c>
      <c r="G2" s="64"/>
      <c r="H2" s="64"/>
      <c r="I2" s="64"/>
    </row>
    <row r="3" spans="1:13" ht="24.75" customHeight="1" thickBot="1" x14ac:dyDescent="0.3">
      <c r="B3" s="63"/>
      <c r="C3" s="63"/>
      <c r="D3" s="63"/>
      <c r="F3" s="65"/>
      <c r="G3" s="65"/>
      <c r="H3" s="65"/>
      <c r="I3" s="65"/>
    </row>
    <row r="4" spans="1:13" ht="15.75" customHeight="1" thickTop="1" x14ac:dyDescent="0.25">
      <c r="B4" s="56" t="s">
        <v>17</v>
      </c>
      <c r="C4" s="56"/>
      <c r="D4" s="39">
        <v>1000000</v>
      </c>
      <c r="F4" s="66" t="s">
        <v>18</v>
      </c>
      <c r="G4" s="66"/>
      <c r="H4" s="66"/>
      <c r="I4" s="66"/>
    </row>
    <row r="5" spans="1:13" ht="18.75" customHeight="1" x14ac:dyDescent="0.25">
      <c r="B5" s="56" t="s">
        <v>19</v>
      </c>
      <c r="C5" s="56"/>
      <c r="D5" s="17">
        <v>50000</v>
      </c>
      <c r="F5" s="67"/>
      <c r="G5" s="67"/>
      <c r="H5" s="67"/>
      <c r="I5" s="67"/>
    </row>
    <row r="6" spans="1:13" ht="18.75" customHeight="1" x14ac:dyDescent="0.3">
      <c r="A6" s="44"/>
      <c r="B6" s="56" t="s">
        <v>31</v>
      </c>
      <c r="C6" s="56"/>
      <c r="D6" s="1">
        <v>60</v>
      </c>
      <c r="E6" s="26"/>
      <c r="F6" s="67"/>
      <c r="G6" s="67"/>
      <c r="H6" s="67"/>
      <c r="I6" s="67"/>
    </row>
    <row r="7" spans="1:13" ht="18.75" x14ac:dyDescent="0.3">
      <c r="B7" s="56" t="s">
        <v>20</v>
      </c>
      <c r="C7" s="56"/>
      <c r="D7" s="38">
        <v>0.03</v>
      </c>
      <c r="E7" s="26"/>
      <c r="F7" s="67"/>
      <c r="G7" s="67"/>
      <c r="H7" s="67"/>
      <c r="I7" s="67"/>
    </row>
    <row r="8" spans="1:13" ht="15.75" x14ac:dyDescent="0.25">
      <c r="F8" s="43"/>
      <c r="G8" s="43"/>
      <c r="H8" s="43"/>
      <c r="I8" s="43"/>
      <c r="L8" s="32"/>
      <c r="M8" s="28"/>
    </row>
    <row r="9" spans="1:13" ht="32.25" customHeight="1" x14ac:dyDescent="0.3">
      <c r="B9" s="62" t="s">
        <v>21</v>
      </c>
      <c r="C9" s="62"/>
      <c r="D9" s="62"/>
      <c r="E9" s="26"/>
      <c r="F9" s="64" t="s">
        <v>22</v>
      </c>
      <c r="G9" s="64"/>
      <c r="H9" s="64"/>
      <c r="I9" s="64"/>
      <c r="L9" s="33" t="s">
        <v>23</v>
      </c>
      <c r="M9" s="29" t="e">
        <f>FV(D7,(#REF!-D6),,-D5)</f>
        <v>#REF!</v>
      </c>
    </row>
    <row r="10" spans="1:13" ht="18.75" customHeight="1" thickBot="1" x14ac:dyDescent="0.3">
      <c r="B10" s="63"/>
      <c r="C10" s="63"/>
      <c r="D10" s="63"/>
      <c r="F10" s="65"/>
      <c r="G10" s="65"/>
      <c r="H10" s="65"/>
      <c r="I10" s="65"/>
      <c r="M10" s="36">
        <f>B19</f>
        <v>0</v>
      </c>
    </row>
    <row r="11" spans="1:13" ht="18.75" customHeight="1" thickTop="1" x14ac:dyDescent="0.25">
      <c r="B11" s="56" t="s">
        <v>7</v>
      </c>
      <c r="C11" s="56"/>
      <c r="D11" s="17" t="s">
        <v>30</v>
      </c>
      <c r="F11" s="67" t="s">
        <v>24</v>
      </c>
      <c r="G11" s="67"/>
      <c r="H11" s="67"/>
      <c r="I11" s="67"/>
    </row>
    <row r="12" spans="1:13" ht="18.75" customHeight="1" x14ac:dyDescent="0.25">
      <c r="B12" s="56" t="s">
        <v>8</v>
      </c>
      <c r="C12" s="56"/>
      <c r="D12" s="38">
        <v>0.06</v>
      </c>
      <c r="F12" s="67"/>
      <c r="G12" s="67"/>
      <c r="H12" s="67"/>
      <c r="I12" s="67"/>
    </row>
    <row r="13" spans="1:13" ht="18.75" customHeight="1" thickBot="1" x14ac:dyDescent="0.35">
      <c r="B13" s="71" t="s">
        <v>9</v>
      </c>
      <c r="C13" s="71"/>
      <c r="D13" s="71"/>
      <c r="E13" s="27"/>
      <c r="F13" s="67"/>
      <c r="G13" s="67"/>
      <c r="H13" s="67"/>
      <c r="I13" s="67"/>
    </row>
    <row r="14" spans="1:13" ht="26.25" customHeight="1" thickTop="1" x14ac:dyDescent="0.25">
      <c r="B14" s="72">
        <f>IF($D$11="Aggressive",0.085,IF($D$11="Moderately Aggressive",0.075,IF($D$11="Balanced",0.065,IF($D$11="Conservative",0.055,IF(D11="Custom",D12)))))</f>
        <v>6.5000000000000002E-2</v>
      </c>
      <c r="C14" s="72"/>
      <c r="D14" s="72"/>
      <c r="E14" s="41"/>
      <c r="F14" s="67"/>
      <c r="G14" s="67"/>
      <c r="H14" s="67"/>
      <c r="I14" s="67"/>
    </row>
    <row r="15" spans="1:13" ht="18.75" customHeight="1" x14ac:dyDescent="0.25">
      <c r="B15" s="73"/>
      <c r="C15" s="73"/>
      <c r="D15" s="73"/>
      <c r="E15" s="41"/>
      <c r="F15" s="67"/>
      <c r="G15" s="67"/>
      <c r="H15" s="67"/>
      <c r="I15" s="67"/>
    </row>
    <row r="16" spans="1:13" ht="18.75" customHeight="1" thickBot="1" x14ac:dyDescent="0.35">
      <c r="B16" s="71" t="str">
        <f>IF(B17&lt;96,"Age Investments are Depleted","Investment Value at Age 95")</f>
        <v>Investment Value at Age 95</v>
      </c>
      <c r="C16" s="71"/>
      <c r="D16" s="71"/>
    </row>
    <row r="17" spans="1:18" ht="22.5" customHeight="1" thickTop="1" x14ac:dyDescent="0.3">
      <c r="B17" s="68">
        <f>IF(IFERROR(VLOOKUP(0,E44:F93,2,),VLOOKUP(95,B44:F93,4))&gt;94,VLOOKUP(94,B44:F93,4),1+VLOOKUP(0,E44:F93,2,))</f>
        <v>135979.99184652703</v>
      </c>
      <c r="C17" s="68"/>
      <c r="D17" s="68"/>
      <c r="E17" s="34"/>
    </row>
    <row r="18" spans="1:18" ht="12.75" customHeight="1" x14ac:dyDescent="0.3">
      <c r="A18" s="45"/>
      <c r="B18" s="69"/>
      <c r="C18" s="69"/>
      <c r="D18" s="69"/>
      <c r="E18" s="34"/>
    </row>
    <row r="19" spans="1:18" ht="18.75" customHeight="1" x14ac:dyDescent="0.25">
      <c r="B19" s="70"/>
      <c r="C19" s="70"/>
      <c r="D19" s="70"/>
      <c r="E19" s="40"/>
      <c r="R19" s="36"/>
    </row>
    <row r="20" spans="1:18" ht="25.5" customHeight="1" x14ac:dyDescent="0.25">
      <c r="B20" s="70"/>
      <c r="C20" s="70"/>
      <c r="D20" s="70"/>
      <c r="E20" s="40"/>
    </row>
    <row r="24" spans="1:18" ht="15.75" x14ac:dyDescent="0.25">
      <c r="B24" s="54"/>
      <c r="C24" s="54"/>
      <c r="D24" s="19"/>
      <c r="P24" s="20"/>
    </row>
    <row r="25" spans="1:18" ht="15.75" x14ac:dyDescent="0.25">
      <c r="B25" s="54"/>
      <c r="C25" s="54"/>
      <c r="D25" s="19"/>
      <c r="P25" s="20"/>
    </row>
    <row r="26" spans="1:18" ht="15.75" x14ac:dyDescent="0.25">
      <c r="B26" s="54"/>
      <c r="C26" s="54"/>
      <c r="D26" s="21"/>
      <c r="P26" s="20"/>
    </row>
    <row r="27" spans="1:18" x14ac:dyDescent="0.25">
      <c r="E27" s="4"/>
      <c r="P27" s="20"/>
    </row>
    <row r="28" spans="1:18" x14ac:dyDescent="0.25">
      <c r="E28" s="4"/>
      <c r="P28" s="22"/>
    </row>
    <row r="29" spans="1:18" x14ac:dyDescent="0.25">
      <c r="E29" s="4"/>
      <c r="P29" s="22"/>
    </row>
    <row r="30" spans="1:18" x14ac:dyDescent="0.25">
      <c r="E30" s="4"/>
      <c r="P30" s="22"/>
    </row>
    <row r="31" spans="1:18" x14ac:dyDescent="0.25">
      <c r="E31" s="4"/>
      <c r="P31" s="22"/>
    </row>
    <row r="32" spans="1:18" x14ac:dyDescent="0.25">
      <c r="E32" s="4"/>
      <c r="P32" s="22"/>
    </row>
    <row r="33" spans="2:16" x14ac:dyDescent="0.25">
      <c r="E33" s="4"/>
      <c r="P33" s="22"/>
    </row>
    <row r="34" spans="2:16" x14ac:dyDescent="0.25">
      <c r="E34" s="4"/>
    </row>
    <row r="35" spans="2:16" x14ac:dyDescent="0.25">
      <c r="E35" s="4"/>
    </row>
    <row r="36" spans="2:16" x14ac:dyDescent="0.25">
      <c r="E36" s="4"/>
    </row>
    <row r="37" spans="2:16" x14ac:dyDescent="0.25">
      <c r="E37" s="4"/>
    </row>
    <row r="38" spans="2:16" x14ac:dyDescent="0.25">
      <c r="E38" s="4"/>
    </row>
    <row r="39" spans="2:16" x14ac:dyDescent="0.25">
      <c r="E39" s="4"/>
    </row>
    <row r="40" spans="2:16" x14ac:dyDescent="0.25">
      <c r="E40" s="4"/>
      <c r="F40" s="16"/>
    </row>
    <row r="41" spans="2:16" x14ac:dyDescent="0.25">
      <c r="E41" s="4"/>
      <c r="F41" s="25">
        <f>B46</f>
        <v>60</v>
      </c>
      <c r="G41" s="11"/>
    </row>
    <row r="42" spans="2:16" x14ac:dyDescent="0.25">
      <c r="E42" s="4"/>
      <c r="F42" s="25">
        <f>B47</f>
        <v>61</v>
      </c>
      <c r="G42" s="11"/>
    </row>
    <row r="43" spans="2:16" x14ac:dyDescent="0.25">
      <c r="E43" s="4"/>
      <c r="F43" s="25">
        <f>B48</f>
        <v>62</v>
      </c>
      <c r="G43" s="11"/>
    </row>
    <row r="44" spans="2:16" x14ac:dyDescent="0.25">
      <c r="E44" s="4"/>
      <c r="F44" s="25">
        <f>B49</f>
        <v>63</v>
      </c>
      <c r="G44" s="11"/>
    </row>
    <row r="45" spans="2:16" ht="30.75" thickBot="1" x14ac:dyDescent="0.3">
      <c r="B45" s="8" t="s">
        <v>10</v>
      </c>
      <c r="C45" s="8" t="s">
        <v>25</v>
      </c>
      <c r="D45" s="8" t="s">
        <v>26</v>
      </c>
      <c r="E45" s="8" t="s">
        <v>27</v>
      </c>
      <c r="F45" s="25"/>
      <c r="G45" s="11"/>
    </row>
    <row r="46" spans="2:16" x14ac:dyDescent="0.25">
      <c r="B46" s="23">
        <f>D6</f>
        <v>60</v>
      </c>
      <c r="C46" s="24">
        <f>D4</f>
        <v>1000000</v>
      </c>
      <c r="D46" s="24">
        <f>-D5</f>
        <v>-50000</v>
      </c>
      <c r="E46" s="24">
        <f t="shared" ref="E46:E77" si="0">IF((C46+D46)*(1+$B$14)&gt;1,(C46)*(1+$B$14)+D46,0)</f>
        <v>1015000</v>
      </c>
      <c r="F46" s="25">
        <f>B46</f>
        <v>60</v>
      </c>
      <c r="G46" s="11"/>
    </row>
    <row r="47" spans="2:16" x14ac:dyDescent="0.25">
      <c r="B47" s="23">
        <f t="shared" ref="B47:B95" si="1">+B46+1</f>
        <v>61</v>
      </c>
      <c r="C47" s="24">
        <f t="shared" ref="C47:C95" si="2">+E46</f>
        <v>1015000</v>
      </c>
      <c r="D47" s="24">
        <f t="shared" ref="D47:D78" si="3">+D46*(1+$D$7)</f>
        <v>-51500</v>
      </c>
      <c r="E47" s="24">
        <f t="shared" si="0"/>
        <v>1029475</v>
      </c>
      <c r="F47" s="25">
        <f t="shared" ref="F47:F95" si="4">B47</f>
        <v>61</v>
      </c>
      <c r="G47" s="11"/>
    </row>
    <row r="48" spans="2:16" x14ac:dyDescent="0.25">
      <c r="B48" s="23">
        <f t="shared" si="1"/>
        <v>62</v>
      </c>
      <c r="C48" s="24">
        <f t="shared" si="2"/>
        <v>1029475</v>
      </c>
      <c r="D48" s="24">
        <f t="shared" si="3"/>
        <v>-53045</v>
      </c>
      <c r="E48" s="24">
        <f t="shared" si="0"/>
        <v>1043345.875</v>
      </c>
      <c r="F48" s="25">
        <f t="shared" si="4"/>
        <v>62</v>
      </c>
      <c r="G48" s="11"/>
    </row>
    <row r="49" spans="2:7" x14ac:dyDescent="0.25">
      <c r="B49" s="23">
        <f t="shared" si="1"/>
        <v>63</v>
      </c>
      <c r="C49" s="24">
        <f t="shared" si="2"/>
        <v>1043345.875</v>
      </c>
      <c r="D49" s="24">
        <f t="shared" si="3"/>
        <v>-54636.35</v>
      </c>
      <c r="E49" s="24">
        <f t="shared" si="0"/>
        <v>1056527.006875</v>
      </c>
      <c r="F49" s="25">
        <f t="shared" si="4"/>
        <v>63</v>
      </c>
      <c r="G49" s="11"/>
    </row>
    <row r="50" spans="2:7" x14ac:dyDescent="0.25">
      <c r="B50" s="23">
        <f t="shared" si="1"/>
        <v>64</v>
      </c>
      <c r="C50" s="24">
        <f t="shared" si="2"/>
        <v>1056527.006875</v>
      </c>
      <c r="D50" s="24">
        <f t="shared" si="3"/>
        <v>-56275.440499999997</v>
      </c>
      <c r="E50" s="24">
        <f t="shared" si="0"/>
        <v>1068925.8218218749</v>
      </c>
      <c r="F50" s="25">
        <f t="shared" si="4"/>
        <v>64</v>
      </c>
      <c r="G50" s="11"/>
    </row>
    <row r="51" spans="2:7" x14ac:dyDescent="0.25">
      <c r="B51" s="23">
        <f t="shared" si="1"/>
        <v>65</v>
      </c>
      <c r="C51" s="24">
        <f t="shared" si="2"/>
        <v>1068925.8218218749</v>
      </c>
      <c r="D51" s="24">
        <f t="shared" si="3"/>
        <v>-57963.703714999996</v>
      </c>
      <c r="E51" s="24">
        <f t="shared" si="0"/>
        <v>1080442.2965252968</v>
      </c>
      <c r="F51" s="25">
        <f t="shared" si="4"/>
        <v>65</v>
      </c>
      <c r="G51" s="11"/>
    </row>
    <row r="52" spans="2:7" x14ac:dyDescent="0.25">
      <c r="B52" s="23">
        <f t="shared" si="1"/>
        <v>66</v>
      </c>
      <c r="C52" s="24">
        <f t="shared" si="2"/>
        <v>1080442.2965252968</v>
      </c>
      <c r="D52" s="24">
        <f t="shared" si="3"/>
        <v>-59702.614826450001</v>
      </c>
      <c r="E52" s="24">
        <f t="shared" si="0"/>
        <v>1090968.430972991</v>
      </c>
      <c r="F52" s="25">
        <f t="shared" si="4"/>
        <v>66</v>
      </c>
      <c r="G52" s="11"/>
    </row>
    <row r="53" spans="2:7" x14ac:dyDescent="0.25">
      <c r="B53" s="23">
        <f t="shared" si="1"/>
        <v>67</v>
      </c>
      <c r="C53" s="24">
        <f t="shared" si="2"/>
        <v>1090968.430972991</v>
      </c>
      <c r="D53" s="24">
        <f t="shared" si="3"/>
        <v>-61493.693271243501</v>
      </c>
      <c r="E53" s="24">
        <f t="shared" si="0"/>
        <v>1100387.685714992</v>
      </c>
      <c r="F53" s="25">
        <f t="shared" si="4"/>
        <v>67</v>
      </c>
      <c r="G53" s="11"/>
    </row>
    <row r="54" spans="2:7" x14ac:dyDescent="0.25">
      <c r="B54" s="23">
        <f t="shared" si="1"/>
        <v>68</v>
      </c>
      <c r="C54" s="24">
        <f t="shared" si="2"/>
        <v>1100387.685714992</v>
      </c>
      <c r="D54" s="24">
        <f t="shared" si="3"/>
        <v>-63338.504069380804</v>
      </c>
      <c r="E54" s="24">
        <f t="shared" si="0"/>
        <v>1108574.3812170858</v>
      </c>
      <c r="F54" s="25">
        <f t="shared" si="4"/>
        <v>68</v>
      </c>
      <c r="G54" s="11"/>
    </row>
    <row r="55" spans="2:7" x14ac:dyDescent="0.25">
      <c r="B55" s="23">
        <f t="shared" si="1"/>
        <v>69</v>
      </c>
      <c r="C55" s="24">
        <f t="shared" si="2"/>
        <v>1108574.3812170858</v>
      </c>
      <c r="D55" s="24">
        <f t="shared" si="3"/>
        <v>-65238.659191462233</v>
      </c>
      <c r="E55" s="24">
        <f t="shared" si="0"/>
        <v>1115393.056804734</v>
      </c>
      <c r="F55" s="25">
        <f t="shared" si="4"/>
        <v>69</v>
      </c>
      <c r="G55" s="11"/>
    </row>
    <row r="56" spans="2:7" x14ac:dyDescent="0.25">
      <c r="B56" s="23">
        <f t="shared" si="1"/>
        <v>70</v>
      </c>
      <c r="C56" s="24">
        <f t="shared" si="2"/>
        <v>1115393.056804734</v>
      </c>
      <c r="D56" s="24">
        <f t="shared" si="3"/>
        <v>-67195.818967206098</v>
      </c>
      <c r="E56" s="24">
        <f t="shared" si="0"/>
        <v>1120697.7865298355</v>
      </c>
      <c r="F56" s="25">
        <f t="shared" si="4"/>
        <v>70</v>
      </c>
      <c r="G56" s="11"/>
    </row>
    <row r="57" spans="2:7" x14ac:dyDescent="0.25">
      <c r="B57" s="23">
        <f t="shared" si="1"/>
        <v>71</v>
      </c>
      <c r="C57" s="24">
        <f t="shared" si="2"/>
        <v>1120697.7865298355</v>
      </c>
      <c r="D57" s="24">
        <f t="shared" si="3"/>
        <v>-69211.693536222287</v>
      </c>
      <c r="E57" s="24">
        <f t="shared" si="0"/>
        <v>1124331.4491180526</v>
      </c>
      <c r="F57" s="25">
        <f t="shared" si="4"/>
        <v>71</v>
      </c>
      <c r="G57" s="11"/>
    </row>
    <row r="58" spans="2:7" x14ac:dyDescent="0.25">
      <c r="B58" s="23">
        <f t="shared" si="1"/>
        <v>72</v>
      </c>
      <c r="C58" s="24">
        <f t="shared" si="2"/>
        <v>1124331.4491180526</v>
      </c>
      <c r="D58" s="24">
        <f t="shared" si="3"/>
        <v>-71288.04434230896</v>
      </c>
      <c r="E58" s="24">
        <f t="shared" si="0"/>
        <v>1126124.948968417</v>
      </c>
      <c r="F58" s="25">
        <f t="shared" si="4"/>
        <v>72</v>
      </c>
      <c r="G58" s="11"/>
    </row>
    <row r="59" spans="2:7" x14ac:dyDescent="0.25">
      <c r="B59" s="23">
        <f t="shared" si="1"/>
        <v>73</v>
      </c>
      <c r="C59" s="24">
        <f t="shared" si="2"/>
        <v>1126124.948968417</v>
      </c>
      <c r="D59" s="24">
        <f t="shared" si="3"/>
        <v>-73426.685672578227</v>
      </c>
      <c r="E59" s="24">
        <f t="shared" si="0"/>
        <v>1125896.3849787859</v>
      </c>
      <c r="F59" s="25">
        <f t="shared" si="4"/>
        <v>73</v>
      </c>
      <c r="G59" s="11"/>
    </row>
    <row r="60" spans="2:7" x14ac:dyDescent="0.25">
      <c r="B60" s="23">
        <f t="shared" si="1"/>
        <v>74</v>
      </c>
      <c r="C60" s="24">
        <f t="shared" si="2"/>
        <v>1125896.3849787859</v>
      </c>
      <c r="D60" s="24">
        <f t="shared" si="3"/>
        <v>-75629.486242755578</v>
      </c>
      <c r="E60" s="24">
        <f t="shared" si="0"/>
        <v>1123450.1637596514</v>
      </c>
      <c r="F60" s="25">
        <f t="shared" si="4"/>
        <v>74</v>
      </c>
      <c r="G60" s="11"/>
    </row>
    <row r="61" spans="2:7" x14ac:dyDescent="0.25">
      <c r="B61" s="23">
        <f t="shared" si="1"/>
        <v>75</v>
      </c>
      <c r="C61" s="24">
        <f t="shared" si="2"/>
        <v>1123450.1637596514</v>
      </c>
      <c r="D61" s="24">
        <f t="shared" si="3"/>
        <v>-77898.370830038242</v>
      </c>
      <c r="E61" s="24">
        <f t="shared" si="0"/>
        <v>1118576.0535739902</v>
      </c>
      <c r="F61" s="25">
        <f t="shared" si="4"/>
        <v>75</v>
      </c>
      <c r="G61" s="11"/>
    </row>
    <row r="62" spans="2:7" x14ac:dyDescent="0.25">
      <c r="B62" s="23">
        <f t="shared" si="1"/>
        <v>76</v>
      </c>
      <c r="C62" s="24">
        <f t="shared" si="2"/>
        <v>1118576.0535739902</v>
      </c>
      <c r="D62" s="24">
        <f t="shared" si="3"/>
        <v>-80235.321954939398</v>
      </c>
      <c r="E62" s="24">
        <f t="shared" si="0"/>
        <v>1111048.1751013603</v>
      </c>
      <c r="F62" s="25">
        <f t="shared" si="4"/>
        <v>76</v>
      </c>
      <c r="G62" s="11"/>
    </row>
    <row r="63" spans="2:7" x14ac:dyDescent="0.25">
      <c r="B63" s="23">
        <f t="shared" si="1"/>
        <v>77</v>
      </c>
      <c r="C63" s="24">
        <f t="shared" si="2"/>
        <v>1111048.1751013603</v>
      </c>
      <c r="D63" s="24">
        <f t="shared" si="3"/>
        <v>-82642.381613587582</v>
      </c>
      <c r="E63" s="24">
        <f t="shared" si="0"/>
        <v>1100623.9248693611</v>
      </c>
      <c r="F63" s="25">
        <f t="shared" si="4"/>
        <v>77</v>
      </c>
      <c r="G63" s="11"/>
    </row>
    <row r="64" spans="2:7" x14ac:dyDescent="0.25">
      <c r="B64" s="23">
        <f t="shared" si="1"/>
        <v>78</v>
      </c>
      <c r="C64" s="24">
        <f t="shared" si="2"/>
        <v>1100623.9248693611</v>
      </c>
      <c r="D64" s="24">
        <f t="shared" si="3"/>
        <v>-85121.65306199521</v>
      </c>
      <c r="E64" s="24">
        <f t="shared" si="0"/>
        <v>1087042.8269238742</v>
      </c>
      <c r="F64" s="25">
        <f t="shared" si="4"/>
        <v>78</v>
      </c>
      <c r="G64" s="11"/>
    </row>
    <row r="65" spans="2:7" x14ac:dyDescent="0.25">
      <c r="B65" s="23">
        <f t="shared" si="1"/>
        <v>79</v>
      </c>
      <c r="C65" s="24">
        <f t="shared" si="2"/>
        <v>1087042.8269238742</v>
      </c>
      <c r="D65" s="24">
        <f t="shared" si="3"/>
        <v>-87675.302653855062</v>
      </c>
      <c r="E65" s="24">
        <f t="shared" si="0"/>
        <v>1070025.3080200711</v>
      </c>
      <c r="F65" s="25">
        <f t="shared" si="4"/>
        <v>79</v>
      </c>
      <c r="G65" s="11"/>
    </row>
    <row r="66" spans="2:7" x14ac:dyDescent="0.25">
      <c r="B66" s="23">
        <f t="shared" si="1"/>
        <v>80</v>
      </c>
      <c r="C66" s="24">
        <f t="shared" si="2"/>
        <v>1070025.3080200711</v>
      </c>
      <c r="D66" s="24">
        <f t="shared" si="3"/>
        <v>-90305.56173347072</v>
      </c>
      <c r="E66" s="24">
        <f t="shared" si="0"/>
        <v>1049271.3913079049</v>
      </c>
      <c r="F66" s="25">
        <f t="shared" si="4"/>
        <v>80</v>
      </c>
      <c r="G66" s="11"/>
    </row>
    <row r="67" spans="2:7" x14ac:dyDescent="0.25">
      <c r="B67" s="23">
        <f t="shared" si="1"/>
        <v>81</v>
      </c>
      <c r="C67" s="24">
        <f t="shared" si="2"/>
        <v>1049271.3913079049</v>
      </c>
      <c r="D67" s="24">
        <f t="shared" si="3"/>
        <v>-93014.728585474848</v>
      </c>
      <c r="E67" s="24">
        <f t="shared" si="0"/>
        <v>1024459.3031574436</v>
      </c>
      <c r="F67" s="25">
        <f t="shared" si="4"/>
        <v>81</v>
      </c>
      <c r="G67" s="11"/>
    </row>
    <row r="68" spans="2:7" x14ac:dyDescent="0.25">
      <c r="B68" s="23">
        <f t="shared" si="1"/>
        <v>82</v>
      </c>
      <c r="C68" s="24">
        <f t="shared" si="2"/>
        <v>1024459.3031574436</v>
      </c>
      <c r="D68" s="24">
        <f t="shared" si="3"/>
        <v>-95805.170443039096</v>
      </c>
      <c r="E68" s="24">
        <f t="shared" si="0"/>
        <v>995243.98741963832</v>
      </c>
      <c r="F68" s="25">
        <f t="shared" si="4"/>
        <v>82</v>
      </c>
      <c r="G68" s="11"/>
    </row>
    <row r="69" spans="2:7" x14ac:dyDescent="0.25">
      <c r="B69" s="23">
        <f t="shared" si="1"/>
        <v>83</v>
      </c>
      <c r="C69" s="24">
        <f t="shared" si="2"/>
        <v>995243.98741963832</v>
      </c>
      <c r="D69" s="24">
        <f t="shared" si="3"/>
        <v>-98679.325556330266</v>
      </c>
      <c r="E69" s="24">
        <f t="shared" si="0"/>
        <v>961255.52104558458</v>
      </c>
      <c r="F69" s="25">
        <f t="shared" si="4"/>
        <v>83</v>
      </c>
      <c r="G69" s="11"/>
    </row>
    <row r="70" spans="2:7" x14ac:dyDescent="0.25">
      <c r="B70" s="23">
        <f t="shared" si="1"/>
        <v>84</v>
      </c>
      <c r="C70" s="24">
        <f t="shared" si="2"/>
        <v>961255.52104558458</v>
      </c>
      <c r="D70" s="24">
        <f t="shared" si="3"/>
        <v>-101639.70532302017</v>
      </c>
      <c r="E70" s="24">
        <f t="shared" si="0"/>
        <v>922097.42459052731</v>
      </c>
      <c r="F70" s="25">
        <f t="shared" si="4"/>
        <v>84</v>
      </c>
      <c r="G70" s="11"/>
    </row>
    <row r="71" spans="2:7" x14ac:dyDescent="0.25">
      <c r="B71" s="23">
        <f t="shared" si="1"/>
        <v>85</v>
      </c>
      <c r="C71" s="24">
        <f t="shared" si="2"/>
        <v>922097.42459052731</v>
      </c>
      <c r="D71" s="24">
        <f t="shared" si="3"/>
        <v>-104688.89648271078</v>
      </c>
      <c r="E71" s="24">
        <f t="shared" si="0"/>
        <v>877344.86070620082</v>
      </c>
      <c r="F71" s="25">
        <f t="shared" si="4"/>
        <v>85</v>
      </c>
      <c r="G71" s="11"/>
    </row>
    <row r="72" spans="2:7" x14ac:dyDescent="0.25">
      <c r="B72" s="23">
        <f t="shared" si="1"/>
        <v>86</v>
      </c>
      <c r="C72" s="24">
        <f t="shared" si="2"/>
        <v>877344.86070620082</v>
      </c>
      <c r="D72" s="24">
        <f t="shared" si="3"/>
        <v>-107829.56337719211</v>
      </c>
      <c r="E72" s="24">
        <f t="shared" si="0"/>
        <v>826542.71327491174</v>
      </c>
      <c r="F72" s="25">
        <f t="shared" si="4"/>
        <v>86</v>
      </c>
      <c r="G72" s="11"/>
    </row>
    <row r="73" spans="2:7" x14ac:dyDescent="0.25">
      <c r="B73" s="23">
        <f t="shared" si="1"/>
        <v>87</v>
      </c>
      <c r="C73" s="24">
        <f t="shared" si="2"/>
        <v>826542.71327491174</v>
      </c>
      <c r="D73" s="24">
        <f t="shared" si="3"/>
        <v>-111064.45027850788</v>
      </c>
      <c r="E73" s="24">
        <f t="shared" si="0"/>
        <v>769203.53935927304</v>
      </c>
      <c r="F73" s="25">
        <f t="shared" si="4"/>
        <v>87</v>
      </c>
      <c r="G73" s="11"/>
    </row>
    <row r="74" spans="2:7" x14ac:dyDescent="0.25">
      <c r="B74" s="23">
        <f t="shared" si="1"/>
        <v>88</v>
      </c>
      <c r="C74" s="24">
        <f t="shared" si="2"/>
        <v>769203.53935927304</v>
      </c>
      <c r="D74" s="24">
        <f t="shared" si="3"/>
        <v>-114396.38378686312</v>
      </c>
      <c r="E74" s="24">
        <f t="shared" si="0"/>
        <v>704805.38563076267</v>
      </c>
      <c r="F74" s="25">
        <f t="shared" si="4"/>
        <v>88</v>
      </c>
      <c r="G74" s="11"/>
    </row>
    <row r="75" spans="2:7" x14ac:dyDescent="0.25">
      <c r="B75" s="23">
        <f t="shared" si="1"/>
        <v>89</v>
      </c>
      <c r="C75" s="24">
        <f t="shared" si="2"/>
        <v>704805.38563076267</v>
      </c>
      <c r="D75" s="24">
        <f t="shared" si="3"/>
        <v>-117828.27530046902</v>
      </c>
      <c r="E75" s="24">
        <f t="shared" si="0"/>
        <v>632789.4603962932</v>
      </c>
      <c r="F75" s="25">
        <f t="shared" si="4"/>
        <v>89</v>
      </c>
      <c r="G75" s="11"/>
    </row>
    <row r="76" spans="2:7" x14ac:dyDescent="0.25">
      <c r="B76" s="23">
        <f t="shared" si="1"/>
        <v>90</v>
      </c>
      <c r="C76" s="24">
        <f t="shared" si="2"/>
        <v>632789.4603962932</v>
      </c>
      <c r="D76" s="24">
        <f t="shared" si="3"/>
        <v>-121363.12355948309</v>
      </c>
      <c r="E76" s="24">
        <f t="shared" si="0"/>
        <v>552557.65176256909</v>
      </c>
      <c r="F76" s="25">
        <f t="shared" si="4"/>
        <v>90</v>
      </c>
      <c r="G76" s="11"/>
    </row>
    <row r="77" spans="2:7" x14ac:dyDescent="0.25">
      <c r="B77" s="23">
        <f t="shared" si="1"/>
        <v>91</v>
      </c>
      <c r="C77" s="24">
        <f t="shared" si="2"/>
        <v>552557.65176256909</v>
      </c>
      <c r="D77" s="24">
        <f t="shared" si="3"/>
        <v>-125004.01726626759</v>
      </c>
      <c r="E77" s="24">
        <f t="shared" si="0"/>
        <v>463469.88186086854</v>
      </c>
      <c r="F77" s="25">
        <f t="shared" si="4"/>
        <v>91</v>
      </c>
      <c r="G77" s="11"/>
    </row>
    <row r="78" spans="2:7" x14ac:dyDescent="0.25">
      <c r="B78" s="23">
        <f t="shared" si="1"/>
        <v>92</v>
      </c>
      <c r="C78" s="24">
        <f t="shared" si="2"/>
        <v>463469.88186086854</v>
      </c>
      <c r="D78" s="24">
        <f t="shared" si="3"/>
        <v>-128754.13778425562</v>
      </c>
      <c r="E78" s="24">
        <f t="shared" ref="E78:E95" si="5">IF((C78+D78)*(1+$B$14)&gt;1,(C78)*(1+$B$14)+D78,0)</f>
        <v>364841.28639756935</v>
      </c>
      <c r="F78" s="25">
        <f t="shared" si="4"/>
        <v>92</v>
      </c>
      <c r="G78" s="11"/>
    </row>
    <row r="79" spans="2:7" x14ac:dyDescent="0.25">
      <c r="B79" s="23">
        <f t="shared" si="1"/>
        <v>93</v>
      </c>
      <c r="C79" s="24">
        <f t="shared" si="2"/>
        <v>364841.28639756935</v>
      </c>
      <c r="D79" s="24">
        <f t="shared" ref="D79:D95" si="6">+D78*(1+$D$7)</f>
        <v>-132616.7619177833</v>
      </c>
      <c r="E79" s="24">
        <f t="shared" si="5"/>
        <v>255939.20809562801</v>
      </c>
      <c r="F79" s="25">
        <f t="shared" si="4"/>
        <v>93</v>
      </c>
      <c r="G79" s="11"/>
    </row>
    <row r="80" spans="2:7" x14ac:dyDescent="0.25">
      <c r="B80" s="23">
        <f t="shared" si="1"/>
        <v>94</v>
      </c>
      <c r="C80" s="24">
        <f t="shared" si="2"/>
        <v>255939.20809562801</v>
      </c>
      <c r="D80" s="24">
        <f t="shared" si="6"/>
        <v>-136595.26477531681</v>
      </c>
      <c r="E80" s="24">
        <f t="shared" si="5"/>
        <v>135979.99184652703</v>
      </c>
      <c r="F80" s="25">
        <f t="shared" si="4"/>
        <v>94</v>
      </c>
      <c r="G80" s="11"/>
    </row>
    <row r="81" spans="2:7" x14ac:dyDescent="0.25">
      <c r="B81" s="23">
        <f t="shared" si="1"/>
        <v>95</v>
      </c>
      <c r="C81" s="24">
        <f t="shared" si="2"/>
        <v>135979.99184652703</v>
      </c>
      <c r="D81" s="24">
        <f t="shared" si="6"/>
        <v>-140693.12271857631</v>
      </c>
      <c r="E81" s="24">
        <f t="shared" si="5"/>
        <v>0</v>
      </c>
      <c r="F81" s="25">
        <f t="shared" si="4"/>
        <v>95</v>
      </c>
      <c r="G81" s="11"/>
    </row>
    <row r="82" spans="2:7" x14ac:dyDescent="0.25">
      <c r="B82" s="23">
        <f t="shared" si="1"/>
        <v>96</v>
      </c>
      <c r="C82" s="24">
        <f t="shared" si="2"/>
        <v>0</v>
      </c>
      <c r="D82" s="24">
        <f t="shared" si="6"/>
        <v>-144913.9164001336</v>
      </c>
      <c r="E82" s="24">
        <f t="shared" si="5"/>
        <v>0</v>
      </c>
      <c r="F82" s="25">
        <f t="shared" si="4"/>
        <v>96</v>
      </c>
      <c r="G82" s="11"/>
    </row>
    <row r="83" spans="2:7" x14ac:dyDescent="0.25">
      <c r="B83" s="23">
        <f t="shared" si="1"/>
        <v>97</v>
      </c>
      <c r="C83" s="24">
        <f t="shared" si="2"/>
        <v>0</v>
      </c>
      <c r="D83" s="24">
        <f t="shared" si="6"/>
        <v>-149261.33389213763</v>
      </c>
      <c r="E83" s="24">
        <f t="shared" si="5"/>
        <v>0</v>
      </c>
      <c r="F83" s="25">
        <f t="shared" si="4"/>
        <v>97</v>
      </c>
      <c r="G83" s="11"/>
    </row>
    <row r="84" spans="2:7" x14ac:dyDescent="0.25">
      <c r="B84" s="23">
        <f t="shared" si="1"/>
        <v>98</v>
      </c>
      <c r="C84" s="24">
        <f t="shared" si="2"/>
        <v>0</v>
      </c>
      <c r="D84" s="24">
        <f t="shared" si="6"/>
        <v>-153739.17390890175</v>
      </c>
      <c r="E84" s="24">
        <f t="shared" si="5"/>
        <v>0</v>
      </c>
      <c r="F84" s="25">
        <f t="shared" si="4"/>
        <v>98</v>
      </c>
      <c r="G84" s="11"/>
    </row>
    <row r="85" spans="2:7" x14ac:dyDescent="0.25">
      <c r="B85" s="23">
        <f t="shared" si="1"/>
        <v>99</v>
      </c>
      <c r="C85" s="24">
        <f t="shared" si="2"/>
        <v>0</v>
      </c>
      <c r="D85" s="24">
        <f t="shared" si="6"/>
        <v>-158351.34912616882</v>
      </c>
      <c r="E85" s="24">
        <f t="shared" si="5"/>
        <v>0</v>
      </c>
      <c r="F85" s="25">
        <f t="shared" si="4"/>
        <v>99</v>
      </c>
      <c r="G85" s="11"/>
    </row>
    <row r="86" spans="2:7" x14ac:dyDescent="0.25">
      <c r="B86" s="23">
        <f t="shared" si="1"/>
        <v>100</v>
      </c>
      <c r="C86" s="24">
        <f t="shared" si="2"/>
        <v>0</v>
      </c>
      <c r="D86" s="24">
        <f t="shared" si="6"/>
        <v>-163101.88959995389</v>
      </c>
      <c r="E86" s="24">
        <f t="shared" si="5"/>
        <v>0</v>
      </c>
      <c r="F86" s="25">
        <f t="shared" si="4"/>
        <v>100</v>
      </c>
      <c r="G86" s="11"/>
    </row>
    <row r="87" spans="2:7" x14ac:dyDescent="0.25">
      <c r="B87" s="23">
        <f t="shared" si="1"/>
        <v>101</v>
      </c>
      <c r="C87" s="24">
        <f t="shared" si="2"/>
        <v>0</v>
      </c>
      <c r="D87" s="24">
        <f t="shared" si="6"/>
        <v>-167994.94628795251</v>
      </c>
      <c r="E87" s="24">
        <f t="shared" si="5"/>
        <v>0</v>
      </c>
      <c r="F87" s="25">
        <f t="shared" si="4"/>
        <v>101</v>
      </c>
      <c r="G87" s="11"/>
    </row>
    <row r="88" spans="2:7" x14ac:dyDescent="0.25">
      <c r="B88" s="23">
        <f t="shared" si="1"/>
        <v>102</v>
      </c>
      <c r="C88" s="24">
        <f t="shared" si="2"/>
        <v>0</v>
      </c>
      <c r="D88" s="24">
        <f t="shared" si="6"/>
        <v>-173034.79467659109</v>
      </c>
      <c r="E88" s="24">
        <f t="shared" si="5"/>
        <v>0</v>
      </c>
      <c r="F88" s="25">
        <f t="shared" si="4"/>
        <v>102</v>
      </c>
      <c r="G88" s="11"/>
    </row>
    <row r="89" spans="2:7" x14ac:dyDescent="0.25">
      <c r="B89" s="23">
        <f t="shared" si="1"/>
        <v>103</v>
      </c>
      <c r="C89" s="24">
        <f t="shared" si="2"/>
        <v>0</v>
      </c>
      <c r="D89" s="24">
        <f t="shared" si="6"/>
        <v>-178225.83851688882</v>
      </c>
      <c r="E89" s="24">
        <f t="shared" si="5"/>
        <v>0</v>
      </c>
      <c r="F89" s="25">
        <f t="shared" si="4"/>
        <v>103</v>
      </c>
      <c r="G89" s="11"/>
    </row>
    <row r="90" spans="2:7" x14ac:dyDescent="0.25">
      <c r="B90" s="23">
        <f t="shared" si="1"/>
        <v>104</v>
      </c>
      <c r="C90" s="24">
        <f t="shared" si="2"/>
        <v>0</v>
      </c>
      <c r="D90" s="24">
        <f t="shared" si="6"/>
        <v>-183572.6136723955</v>
      </c>
      <c r="E90" s="24">
        <f t="shared" si="5"/>
        <v>0</v>
      </c>
      <c r="F90" s="25">
        <f t="shared" si="4"/>
        <v>104</v>
      </c>
      <c r="G90" s="11"/>
    </row>
    <row r="91" spans="2:7" x14ac:dyDescent="0.25">
      <c r="B91" s="23">
        <f t="shared" si="1"/>
        <v>105</v>
      </c>
      <c r="C91" s="24">
        <f t="shared" si="2"/>
        <v>0</v>
      </c>
      <c r="D91" s="24">
        <f t="shared" si="6"/>
        <v>-189079.79208256738</v>
      </c>
      <c r="E91" s="24">
        <f t="shared" si="5"/>
        <v>0</v>
      </c>
      <c r="F91" s="25">
        <f t="shared" si="4"/>
        <v>105</v>
      </c>
    </row>
    <row r="92" spans="2:7" x14ac:dyDescent="0.25">
      <c r="B92" s="23">
        <f t="shared" si="1"/>
        <v>106</v>
      </c>
      <c r="C92" s="24">
        <f t="shared" si="2"/>
        <v>0</v>
      </c>
      <c r="D92" s="24">
        <f t="shared" si="6"/>
        <v>-194752.18584504441</v>
      </c>
      <c r="E92" s="24">
        <f t="shared" si="5"/>
        <v>0</v>
      </c>
      <c r="F92" s="25">
        <f t="shared" si="4"/>
        <v>106</v>
      </c>
    </row>
    <row r="93" spans="2:7" x14ac:dyDescent="0.25">
      <c r="B93" s="23">
        <f t="shared" si="1"/>
        <v>107</v>
      </c>
      <c r="C93" s="24">
        <f t="shared" si="2"/>
        <v>0</v>
      </c>
      <c r="D93" s="24">
        <f t="shared" si="6"/>
        <v>-200594.75142039574</v>
      </c>
      <c r="E93" s="24">
        <f t="shared" si="5"/>
        <v>0</v>
      </c>
      <c r="F93" s="25">
        <f t="shared" si="4"/>
        <v>107</v>
      </c>
    </row>
    <row r="94" spans="2:7" x14ac:dyDescent="0.25">
      <c r="B94" s="23">
        <f t="shared" si="1"/>
        <v>108</v>
      </c>
      <c r="C94" s="24">
        <f t="shared" si="2"/>
        <v>0</v>
      </c>
      <c r="D94" s="24">
        <f t="shared" si="6"/>
        <v>-206612.59396300762</v>
      </c>
      <c r="E94" s="24">
        <f t="shared" si="5"/>
        <v>0</v>
      </c>
      <c r="F94" s="25">
        <f t="shared" si="4"/>
        <v>108</v>
      </c>
    </row>
    <row r="95" spans="2:7" x14ac:dyDescent="0.25">
      <c r="B95" s="23">
        <f t="shared" si="1"/>
        <v>109</v>
      </c>
      <c r="C95" s="24">
        <f t="shared" si="2"/>
        <v>0</v>
      </c>
      <c r="D95" s="24">
        <f t="shared" si="6"/>
        <v>-212810.97178189785</v>
      </c>
      <c r="E95" s="24">
        <f t="shared" si="5"/>
        <v>0</v>
      </c>
      <c r="F95" s="25">
        <f t="shared" si="4"/>
        <v>109</v>
      </c>
    </row>
  </sheetData>
  <sheetProtection algorithmName="SHA-512" hashValue="favIvwyizKsRM2uTeyhOFr/+BZiyAh+WRb6CZCZPluxh3IU4VlSBUi3Eb4s1DeHHfgTVX0kxTs+9hcmAmRKR6Q==" saltValue="OaxolF76V7VtaDSIt1N2OQ==" spinCount="100000" sheet="1" objects="1" scenarios="1"/>
  <mergeCells count="17">
    <mergeCell ref="F9:I10"/>
    <mergeCell ref="F4:I7"/>
    <mergeCell ref="F11:I15"/>
    <mergeCell ref="B17:D18"/>
    <mergeCell ref="B19:D20"/>
    <mergeCell ref="B9:D10"/>
    <mergeCell ref="B11:C11"/>
    <mergeCell ref="B16:D16"/>
    <mergeCell ref="B12:C12"/>
    <mergeCell ref="B13:D13"/>
    <mergeCell ref="B14:D15"/>
    <mergeCell ref="B2:D3"/>
    <mergeCell ref="F2:I3"/>
    <mergeCell ref="B5:C5"/>
    <mergeCell ref="B6:C6"/>
    <mergeCell ref="B7:C7"/>
    <mergeCell ref="B4:C4"/>
  </mergeCells>
  <conditionalFormatting sqref="D12 B12">
    <cfRule type="expression" dxfId="2" priority="5">
      <formula>OR($D$11="Aggressive",$D$11="Moderately Aggressive",$D$11="Balanced",$D$11="Conservative")</formula>
    </cfRule>
  </conditionalFormatting>
  <conditionalFormatting sqref="B17:D18">
    <cfRule type="expression" dxfId="1" priority="1">
      <formula>$B$17&lt;95</formula>
    </cfRule>
    <cfRule type="expression" dxfId="0" priority="2">
      <formula>$B$17&gt;95</formula>
    </cfRule>
  </conditionalFormatting>
  <dataValidations count="2">
    <dataValidation type="list" allowBlank="1" showInputMessage="1" showErrorMessage="1" sqref="D11" xr:uid="{6F9BE4C9-E36F-4F16-B35C-0DF5CFE84A78}">
      <formula1>"Aggressive,Moderately Aggressive,Balanced,Conservative,Custom"</formula1>
    </dataValidation>
    <dataValidation type="list" allowBlank="1" showInputMessage="1" showErrorMessage="1" sqref="D7" xr:uid="{22113F95-62E6-4B4A-8B1A-AB2D85D1159F}">
      <formula1>"0%,2.5%,3%,3.5%,4%"</formula1>
    </dataValidation>
  </dataValidations>
  <pageMargins left="0.7" right="0.7" top="0.75" bottom="0.75" header="0.3" footer="0.3"/>
  <pageSetup scale="5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51F41-58B0-4FC9-A3F9-FC67D6B7B92E}">
  <dimension ref="A1:L7"/>
  <sheetViews>
    <sheetView workbookViewId="0">
      <selection activeCell="O25" sqref="O25"/>
    </sheetView>
  </sheetViews>
  <sheetFormatPr defaultColWidth="9" defaultRowHeight="15" x14ac:dyDescent="0.25"/>
  <cols>
    <col min="1" max="16384" width="9" style="3"/>
  </cols>
  <sheetData>
    <row r="1" spans="1:12" x14ac:dyDescent="0.25">
      <c r="A1" s="74" t="s">
        <v>28</v>
      </c>
      <c r="B1" s="74"/>
      <c r="C1" s="74"/>
      <c r="D1" s="74"/>
      <c r="E1" s="74"/>
      <c r="F1" s="74"/>
      <c r="G1" s="74"/>
      <c r="H1" s="74"/>
      <c r="I1" s="74"/>
      <c r="J1" s="74"/>
      <c r="K1" s="74"/>
      <c r="L1" s="74"/>
    </row>
    <row r="2" spans="1:12" x14ac:dyDescent="0.25">
      <c r="A2" s="74"/>
      <c r="B2" s="74"/>
      <c r="C2" s="74"/>
      <c r="D2" s="74"/>
      <c r="E2" s="74"/>
      <c r="F2" s="74"/>
      <c r="G2" s="74"/>
      <c r="H2" s="74"/>
      <c r="I2" s="74"/>
      <c r="J2" s="74"/>
      <c r="K2" s="74"/>
      <c r="L2" s="74"/>
    </row>
    <row r="3" spans="1:12" x14ac:dyDescent="0.25">
      <c r="A3" s="74"/>
      <c r="B3" s="74"/>
      <c r="C3" s="74"/>
      <c r="D3" s="74"/>
      <c r="E3" s="74"/>
      <c r="F3" s="74"/>
      <c r="G3" s="74"/>
      <c r="H3" s="74"/>
      <c r="I3" s="74"/>
      <c r="J3" s="74"/>
      <c r="K3" s="74"/>
      <c r="L3" s="74"/>
    </row>
    <row r="4" spans="1:12" x14ac:dyDescent="0.25">
      <c r="A4" s="74"/>
      <c r="B4" s="74"/>
      <c r="C4" s="74"/>
      <c r="D4" s="74"/>
      <c r="E4" s="74"/>
      <c r="F4" s="74"/>
      <c r="G4" s="74"/>
      <c r="H4" s="74"/>
      <c r="I4" s="74"/>
      <c r="J4" s="74"/>
      <c r="K4" s="74"/>
      <c r="L4" s="74"/>
    </row>
    <row r="5" spans="1:12" x14ac:dyDescent="0.25">
      <c r="A5" s="74"/>
      <c r="B5" s="74"/>
      <c r="C5" s="74"/>
      <c r="D5" s="74"/>
      <c r="E5" s="74"/>
      <c r="F5" s="74"/>
      <c r="G5" s="74"/>
      <c r="H5" s="74"/>
      <c r="I5" s="74"/>
      <c r="J5" s="74"/>
      <c r="K5" s="74"/>
      <c r="L5" s="74"/>
    </row>
    <row r="6" spans="1:12" x14ac:dyDescent="0.25">
      <c r="A6" s="74"/>
      <c r="B6" s="74"/>
      <c r="C6" s="74"/>
      <c r="D6" s="74"/>
      <c r="E6" s="74"/>
      <c r="F6" s="74"/>
      <c r="G6" s="74"/>
      <c r="H6" s="74"/>
      <c r="I6" s="74"/>
      <c r="J6" s="74"/>
      <c r="K6" s="74"/>
      <c r="L6" s="74"/>
    </row>
    <row r="7" spans="1:12" x14ac:dyDescent="0.25">
      <c r="A7" s="74"/>
      <c r="B7" s="74"/>
      <c r="C7" s="74"/>
      <c r="D7" s="74"/>
      <c r="E7" s="74"/>
      <c r="F7" s="74"/>
      <c r="G7" s="74"/>
      <c r="H7" s="74"/>
      <c r="I7" s="74"/>
      <c r="J7" s="74"/>
      <c r="K7" s="74"/>
      <c r="L7" s="74"/>
    </row>
  </sheetData>
  <mergeCells count="1">
    <mergeCell ref="A1:L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12AF200B3D9A4080A7ED4CF944E6AE" ma:contentTypeVersion="16" ma:contentTypeDescription="Create a new document." ma:contentTypeScope="" ma:versionID="56058fac129a7f5d441d1532f93d7171">
  <xsd:schema xmlns:xsd="http://www.w3.org/2001/XMLSchema" xmlns:xs="http://www.w3.org/2001/XMLSchema" xmlns:p="http://schemas.microsoft.com/office/2006/metadata/properties" xmlns:ns2="2a98f961-4e0e-493b-ac89-ae80ec5d440f" xmlns:ns3="a3412d0d-2236-48cc-abd4-dbf9cb01b7a3" targetNamespace="http://schemas.microsoft.com/office/2006/metadata/properties" ma:root="true" ma:fieldsID="a57b8c85e23a06151c836f83aceb2e9c" ns2:_="" ns3:_="">
    <xsd:import namespace="2a98f961-4e0e-493b-ac89-ae80ec5d440f"/>
    <xsd:import namespace="a3412d0d-2236-48cc-abd4-dbf9cb01b7a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98f961-4e0e-493b-ac89-ae80ec5d44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cfb7d0a-431a-47e4-b3c1-71c54263623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3412d0d-2236-48cc-abd4-dbf9cb01b7a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65e7c1b-957a-4c96-b73a-cf7af751cb83}" ma:internalName="TaxCatchAll" ma:showField="CatchAllData" ma:web="a3412d0d-2236-48cc-abd4-dbf9cb01b7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3412d0d-2236-48cc-abd4-dbf9cb01b7a3" xsi:nil="true"/>
    <lcf76f155ced4ddcb4097134ff3c332f xmlns="2a98f961-4e0e-493b-ac89-ae80ec5d44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C280A48-7E4D-48A2-ACAD-4AC898C95E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98f961-4e0e-493b-ac89-ae80ec5d440f"/>
    <ds:schemaRef ds:uri="a3412d0d-2236-48cc-abd4-dbf9cb01b7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76109D-61A2-4EFE-88D5-6BB845D7C5C5}">
  <ds:schemaRefs>
    <ds:schemaRef ds:uri="http://schemas.microsoft.com/sharepoint/v3/contenttype/forms"/>
  </ds:schemaRefs>
</ds:datastoreItem>
</file>

<file path=customXml/itemProps3.xml><?xml version="1.0" encoding="utf-8"?>
<ds:datastoreItem xmlns:ds="http://schemas.openxmlformats.org/officeDocument/2006/customXml" ds:itemID="{B62BBA45-69B8-47EF-99B8-F313F5CBB5F2}">
  <ds:schemaRefs>
    <ds:schemaRef ds:uri="http://schemas.openxmlformats.org/package/2006/metadata/core-properties"/>
    <ds:schemaRef ds:uri="http://schemas.microsoft.com/office/2006/metadata/properties"/>
    <ds:schemaRef ds:uri="http://purl.org/dc/terms/"/>
    <ds:schemaRef ds:uri="http://purl.org/dc/elements/1.1/"/>
    <ds:schemaRef ds:uri="a3412d0d-2236-48cc-abd4-dbf9cb01b7a3"/>
    <ds:schemaRef ds:uri="http://schemas.microsoft.com/office/2006/documentManagement/types"/>
    <ds:schemaRef ds:uri="2a98f961-4e0e-493b-ac89-ae80ec5d440f"/>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Time Value of Money</vt:lpstr>
      <vt:lpstr>How Long Will Money Last</vt:lpstr>
      <vt:lpstr>Disclaimer</vt:lpstr>
      <vt:lpstr>Age</vt:lpstr>
      <vt:lpstr>End_of_year</vt:lpstr>
      <vt:lpstr>Freedom</vt:lpstr>
      <vt:lpstr>'How Long Will Money Last'!Print_Area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dc:creator>
  <cp:keywords/>
  <dc:description/>
  <cp:lastModifiedBy>Ryan Staton</cp:lastModifiedBy>
  <cp:revision/>
  <dcterms:created xsi:type="dcterms:W3CDTF">2013-04-12T11:41:36Z</dcterms:created>
  <dcterms:modified xsi:type="dcterms:W3CDTF">2022-12-15T22:18:22Z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0x010100BB12AF200B3D9A4080A7ED4CF944E6AE</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AuthorIds_UIVersion_6656">
    <vt:lpwstr>15</vt:lpwstr>
  </property>
  <property fmtid="{D5CDD505-2E9C-101B-9397-08002B2CF9AE}" pid="8" name="MediaServiceImageTags">
    <vt:lpwstr/>
  </property>
</Properties>
</file>